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k-Dell-3\Documents\_Daily Use\Divergent CRM\"/>
    </mc:Choice>
  </mc:AlternateContent>
  <bookViews>
    <workbookView xWindow="0" yWindow="0" windowWidth="23040" windowHeight="9108"/>
  </bookViews>
  <sheets>
    <sheet name="Cost of CRM-Marketing Updates " sheetId="6" r:id="rId1"/>
    <sheet name="CTLV Normalised Profi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4" i="6" l="1"/>
  <c r="AB95" i="6"/>
  <c r="Z230" i="6" l="1"/>
  <c r="Z234" i="6" s="1"/>
  <c r="W230" i="6"/>
  <c r="W232" i="6" s="1"/>
  <c r="W233" i="6" s="1"/>
  <c r="U230" i="6"/>
  <c r="U234" i="6" s="1"/>
  <c r="S230" i="6"/>
  <c r="S234" i="6" s="1"/>
  <c r="Q230" i="6"/>
  <c r="Q234" i="6" s="1"/>
  <c r="O230" i="6"/>
  <c r="O234" i="6" s="1"/>
  <c r="M230" i="6"/>
  <c r="M234" i="6" s="1"/>
  <c r="AJ11" i="6"/>
  <c r="AB226" i="6"/>
  <c r="J226" i="6"/>
  <c r="G226" i="6"/>
  <c r="AB223" i="6"/>
  <c r="AB217" i="6"/>
  <c r="AB212" i="6"/>
  <c r="AB211" i="6"/>
  <c r="AB213" i="6"/>
  <c r="AB215" i="6"/>
  <c r="AB205" i="6"/>
  <c r="J205" i="6"/>
  <c r="G205" i="6"/>
  <c r="AB199" i="6"/>
  <c r="AB190" i="6"/>
  <c r="AB186" i="6"/>
  <c r="J186" i="6"/>
  <c r="G186" i="6"/>
  <c r="AB180" i="6"/>
  <c r="J180" i="6"/>
  <c r="G180" i="6"/>
  <c r="G182" i="6"/>
  <c r="J182" i="6"/>
  <c r="AB182" i="6"/>
  <c r="AB177" i="6"/>
  <c r="AB171" i="6"/>
  <c r="AB172" i="6"/>
  <c r="AB173" i="6"/>
  <c r="AB163" i="6"/>
  <c r="AB164" i="6"/>
  <c r="AB153" i="6"/>
  <c r="AB154" i="6"/>
  <c r="AB155" i="6"/>
  <c r="AB156" i="6"/>
  <c r="G124" i="6"/>
  <c r="AB148" i="6"/>
  <c r="AB139" i="6"/>
  <c r="AB131" i="6"/>
  <c r="AB123" i="6"/>
  <c r="AB113" i="6"/>
  <c r="AB71" i="6"/>
  <c r="G72" i="6"/>
  <c r="J72" i="6"/>
  <c r="AB72" i="6"/>
  <c r="U231" i="6" l="1"/>
  <c r="W234" i="6"/>
  <c r="W231" i="6"/>
  <c r="M232" i="6"/>
  <c r="Z232" i="6"/>
  <c r="U232" i="6"/>
  <c r="U233" i="6" s="1"/>
  <c r="S232" i="6"/>
  <c r="Q232" i="6"/>
  <c r="O232" i="6"/>
  <c r="AE70" i="6"/>
  <c r="AB64" i="6"/>
  <c r="AB58" i="6"/>
  <c r="AE57" i="6"/>
  <c r="AB49" i="6"/>
  <c r="AB50" i="6"/>
  <c r="AB47" i="6"/>
  <c r="AB48" i="6"/>
  <c r="AB59" i="6"/>
  <c r="AB39" i="6"/>
  <c r="J39" i="6"/>
  <c r="G39" i="6"/>
  <c r="AB40" i="6"/>
  <c r="J40" i="6"/>
  <c r="G40" i="6"/>
  <c r="AB31" i="6"/>
  <c r="AB30" i="6"/>
  <c r="AB20" i="6"/>
  <c r="AC10" i="6"/>
  <c r="AB10" i="6"/>
  <c r="D266" i="6"/>
  <c r="D255" i="6"/>
  <c r="AB229" i="6"/>
  <c r="AB228" i="6"/>
  <c r="AB227" i="6"/>
  <c r="AB225" i="6"/>
  <c r="AB224" i="6"/>
  <c r="AB222" i="6"/>
  <c r="J222" i="6"/>
  <c r="G222" i="6"/>
  <c r="AB221" i="6"/>
  <c r="AB220" i="6"/>
  <c r="AB219" i="6"/>
  <c r="J219" i="6"/>
  <c r="G219" i="6"/>
  <c r="AB218" i="6"/>
  <c r="J218" i="6"/>
  <c r="G218" i="6"/>
  <c r="AB216" i="6"/>
  <c r="AB214" i="6"/>
  <c r="J214" i="6"/>
  <c r="G214" i="6"/>
  <c r="AB210" i="6"/>
  <c r="AB209" i="6"/>
  <c r="AB208" i="6"/>
  <c r="J208" i="6"/>
  <c r="G208" i="6"/>
  <c r="AB207" i="6"/>
  <c r="J207" i="6"/>
  <c r="G207" i="6"/>
  <c r="AB206" i="6"/>
  <c r="J206" i="6"/>
  <c r="G206" i="6"/>
  <c r="AB204" i="6"/>
  <c r="AB203" i="6"/>
  <c r="AB202" i="6"/>
  <c r="J202" i="6"/>
  <c r="G202" i="6"/>
  <c r="AB201" i="6"/>
  <c r="J201" i="6"/>
  <c r="G201" i="6"/>
  <c r="AB200" i="6"/>
  <c r="J200" i="6"/>
  <c r="G200" i="6"/>
  <c r="AB198" i="6"/>
  <c r="AB197" i="6"/>
  <c r="AB196" i="6"/>
  <c r="J196" i="6"/>
  <c r="G196" i="6"/>
  <c r="AB195" i="6"/>
  <c r="J195" i="6"/>
  <c r="G195" i="6"/>
  <c r="AB194" i="6"/>
  <c r="J194" i="6"/>
  <c r="G194" i="6"/>
  <c r="AB193" i="6"/>
  <c r="J193" i="6"/>
  <c r="G193" i="6"/>
  <c r="AB192" i="6"/>
  <c r="J192" i="6"/>
  <c r="G192" i="6"/>
  <c r="AB191" i="6"/>
  <c r="J191" i="6"/>
  <c r="G191" i="6"/>
  <c r="AB189" i="6"/>
  <c r="AB188" i="6"/>
  <c r="AB187" i="6"/>
  <c r="J187" i="6"/>
  <c r="G187" i="6"/>
  <c r="AB185" i="6"/>
  <c r="J185" i="6"/>
  <c r="G185" i="6"/>
  <c r="AB184" i="6"/>
  <c r="AB183" i="6"/>
  <c r="AB181" i="6"/>
  <c r="J181" i="6"/>
  <c r="G181" i="6"/>
  <c r="AB179" i="6"/>
  <c r="J179" i="6"/>
  <c r="G179" i="6"/>
  <c r="AB178" i="6"/>
  <c r="AB176" i="6"/>
  <c r="AB175" i="6"/>
  <c r="G175" i="6"/>
  <c r="AB174" i="6"/>
  <c r="J174" i="6"/>
  <c r="J175" i="6" s="1"/>
  <c r="AB170" i="6"/>
  <c r="AB169" i="6"/>
  <c r="AB168" i="6"/>
  <c r="J168" i="6"/>
  <c r="G168" i="6"/>
  <c r="AB167" i="6"/>
  <c r="J167" i="6"/>
  <c r="G167" i="6"/>
  <c r="AB166" i="6"/>
  <c r="J166" i="6"/>
  <c r="G166" i="6"/>
  <c r="AB165" i="6"/>
  <c r="J165" i="6"/>
  <c r="G165" i="6"/>
  <c r="AB162" i="6"/>
  <c r="AB161" i="6"/>
  <c r="AB160" i="6"/>
  <c r="J160" i="6"/>
  <c r="G160" i="6"/>
  <c r="AB159" i="6"/>
  <c r="J159" i="6"/>
  <c r="G159" i="6"/>
  <c r="AB158" i="6"/>
  <c r="J158" i="6"/>
  <c r="G158" i="6"/>
  <c r="AB157" i="6"/>
  <c r="J157" i="6"/>
  <c r="G157" i="6"/>
  <c r="AB152" i="6"/>
  <c r="AB151" i="6"/>
  <c r="AB150" i="6"/>
  <c r="J150" i="6"/>
  <c r="G150" i="6"/>
  <c r="AB149" i="6"/>
  <c r="J149" i="6"/>
  <c r="G149" i="6"/>
  <c r="AB147" i="6"/>
  <c r="AB146" i="6"/>
  <c r="AB145" i="6"/>
  <c r="J145" i="6"/>
  <c r="G145" i="6"/>
  <c r="AB144" i="6"/>
  <c r="J144" i="6"/>
  <c r="G144" i="6"/>
  <c r="AB143" i="6"/>
  <c r="J143" i="6"/>
  <c r="G143" i="6"/>
  <c r="AB142" i="6"/>
  <c r="J142" i="6"/>
  <c r="G142" i="6"/>
  <c r="AB141" i="6"/>
  <c r="J141" i="6"/>
  <c r="G141" i="6"/>
  <c r="AB140" i="6"/>
  <c r="J140" i="6"/>
  <c r="G140" i="6"/>
  <c r="AB138" i="6"/>
  <c r="AB137" i="6"/>
  <c r="AB136" i="6"/>
  <c r="AB135" i="6"/>
  <c r="J135" i="6"/>
  <c r="G135" i="6"/>
  <c r="AB134" i="6"/>
  <c r="J134" i="6"/>
  <c r="G134" i="6"/>
  <c r="AB133" i="6"/>
  <c r="J133" i="6"/>
  <c r="G133" i="6"/>
  <c r="AB132" i="6"/>
  <c r="J132" i="6"/>
  <c r="G132" i="6"/>
  <c r="AB130" i="6"/>
  <c r="AB129" i="6"/>
  <c r="AB128" i="6"/>
  <c r="AB127" i="6"/>
  <c r="J127" i="6"/>
  <c r="G127" i="6"/>
  <c r="AB126" i="6"/>
  <c r="AB125" i="6"/>
  <c r="I125" i="6"/>
  <c r="AB124" i="6"/>
  <c r="J124" i="6"/>
  <c r="J125" i="6" s="1"/>
  <c r="G125" i="6"/>
  <c r="AB122" i="6"/>
  <c r="AB121" i="6"/>
  <c r="I121" i="6"/>
  <c r="AB120" i="6"/>
  <c r="J120" i="6"/>
  <c r="G120" i="6"/>
  <c r="AB119" i="6"/>
  <c r="J119" i="6"/>
  <c r="G119" i="6"/>
  <c r="AB118" i="6"/>
  <c r="J118" i="6"/>
  <c r="G118" i="6"/>
  <c r="AB117" i="6"/>
  <c r="J117" i="6"/>
  <c r="G117" i="6"/>
  <c r="AB116" i="6"/>
  <c r="J116" i="6"/>
  <c r="G116" i="6"/>
  <c r="AB115" i="6"/>
  <c r="J115" i="6"/>
  <c r="G115" i="6"/>
  <c r="AB114" i="6"/>
  <c r="J114" i="6"/>
  <c r="G114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3" i="6"/>
  <c r="AB92" i="6"/>
  <c r="AB91" i="6"/>
  <c r="J91" i="6"/>
  <c r="G91" i="6"/>
  <c r="AB90" i="6"/>
  <c r="J90" i="6"/>
  <c r="G90" i="6"/>
  <c r="AB89" i="6"/>
  <c r="AB88" i="6"/>
  <c r="AB87" i="6"/>
  <c r="J87" i="6"/>
  <c r="G87" i="6"/>
  <c r="AB86" i="6"/>
  <c r="J86" i="6"/>
  <c r="G86" i="6"/>
  <c r="AB85" i="6"/>
  <c r="J85" i="6"/>
  <c r="G85" i="6"/>
  <c r="AB84" i="6"/>
  <c r="J84" i="6"/>
  <c r="G84" i="6"/>
  <c r="AB83" i="6"/>
  <c r="J83" i="6"/>
  <c r="G83" i="6"/>
  <c r="AB82" i="6"/>
  <c r="J82" i="6"/>
  <c r="G82" i="6"/>
  <c r="AB81" i="6"/>
  <c r="AB80" i="6"/>
  <c r="AB79" i="6"/>
  <c r="J79" i="6"/>
  <c r="G79" i="6"/>
  <c r="AB78" i="6"/>
  <c r="J78" i="6"/>
  <c r="G78" i="6"/>
  <c r="AB77" i="6"/>
  <c r="AB76" i="6"/>
  <c r="AB75" i="6"/>
  <c r="J75" i="6"/>
  <c r="G75" i="6"/>
  <c r="AB74" i="6"/>
  <c r="J74" i="6"/>
  <c r="G74" i="6"/>
  <c r="AB73" i="6"/>
  <c r="J73" i="6"/>
  <c r="G73" i="6"/>
  <c r="AB70" i="6"/>
  <c r="AB69" i="6"/>
  <c r="AB68" i="6"/>
  <c r="J68" i="6"/>
  <c r="G68" i="6"/>
  <c r="AB67" i="6"/>
  <c r="J67" i="6"/>
  <c r="G67" i="6"/>
  <c r="AB66" i="6"/>
  <c r="J66" i="6"/>
  <c r="G66" i="6"/>
  <c r="AB65" i="6"/>
  <c r="J65" i="6"/>
  <c r="G65" i="6"/>
  <c r="I56" i="6"/>
  <c r="AB55" i="6"/>
  <c r="J55" i="6"/>
  <c r="G55" i="6"/>
  <c r="AB54" i="6"/>
  <c r="J54" i="6"/>
  <c r="G54" i="6"/>
  <c r="AB53" i="6"/>
  <c r="J53" i="6"/>
  <c r="G53" i="6"/>
  <c r="AB52" i="6"/>
  <c r="J52" i="6"/>
  <c r="G52" i="6"/>
  <c r="AB51" i="6"/>
  <c r="J51" i="6"/>
  <c r="I62" i="6"/>
  <c r="AB61" i="6"/>
  <c r="J61" i="6"/>
  <c r="G61" i="6"/>
  <c r="AB60" i="6"/>
  <c r="J60" i="6"/>
  <c r="G60" i="6"/>
  <c r="I45" i="6"/>
  <c r="AB44" i="6"/>
  <c r="J44" i="6"/>
  <c r="G44" i="6"/>
  <c r="J43" i="6"/>
  <c r="G43" i="6"/>
  <c r="AB42" i="6"/>
  <c r="J42" i="6"/>
  <c r="G42" i="6"/>
  <c r="AB41" i="6"/>
  <c r="J41" i="6"/>
  <c r="G41" i="6"/>
  <c r="AB38" i="6"/>
  <c r="AB37" i="6"/>
  <c r="J37" i="6"/>
  <c r="G37" i="6"/>
  <c r="AB36" i="6"/>
  <c r="AB35" i="6"/>
  <c r="I35" i="6"/>
  <c r="AB34" i="6"/>
  <c r="J34" i="6"/>
  <c r="G34" i="6"/>
  <c r="AB33" i="6"/>
  <c r="J33" i="6"/>
  <c r="G33" i="6"/>
  <c r="AB32" i="6"/>
  <c r="J32" i="6"/>
  <c r="G32" i="6"/>
  <c r="I28" i="6"/>
  <c r="AB27" i="6"/>
  <c r="J27" i="6"/>
  <c r="G27" i="6"/>
  <c r="AB26" i="6"/>
  <c r="J26" i="6"/>
  <c r="G26" i="6"/>
  <c r="AB25" i="6"/>
  <c r="J25" i="6"/>
  <c r="G25" i="6"/>
  <c r="AB24" i="6"/>
  <c r="J24" i="6"/>
  <c r="G24" i="6"/>
  <c r="AB23" i="6"/>
  <c r="J23" i="6"/>
  <c r="G23" i="6"/>
  <c r="AB22" i="6"/>
  <c r="J22" i="6"/>
  <c r="G22" i="6"/>
  <c r="AB21" i="6"/>
  <c r="J21" i="6"/>
  <c r="G21" i="6"/>
  <c r="AJ17" i="6"/>
  <c r="AJ234" i="6" s="1"/>
  <c r="AB17" i="6"/>
  <c r="G17" i="6"/>
  <c r="AB15" i="6"/>
  <c r="AB14" i="6"/>
  <c r="J14" i="6"/>
  <c r="G14" i="6"/>
  <c r="AB11" i="6"/>
  <c r="J11" i="6"/>
  <c r="G11" i="6"/>
  <c r="AD6" i="6"/>
  <c r="AG6" i="6" s="1"/>
  <c r="AE11" i="6" s="1"/>
  <c r="AE12" i="6" s="1"/>
  <c r="AH5" i="6"/>
  <c r="AH6" i="6" s="1"/>
  <c r="AG5" i="6"/>
  <c r="AE10" i="6" s="1"/>
  <c r="AK234" i="6" l="1"/>
  <c r="AJ238" i="6"/>
  <c r="AJ241" i="6"/>
  <c r="J220" i="6"/>
  <c r="G188" i="6"/>
  <c r="J161" i="6"/>
  <c r="G203" i="6"/>
  <c r="AG10" i="6"/>
  <c r="J76" i="6"/>
  <c r="G69" i="6"/>
  <c r="G80" i="6"/>
  <c r="G62" i="6"/>
  <c r="G56" i="6"/>
  <c r="J92" i="6"/>
  <c r="G45" i="6"/>
  <c r="G136" i="6"/>
  <c r="J203" i="6"/>
  <c r="AC11" i="6"/>
  <c r="AC12" i="6" s="1"/>
  <c r="AC14" i="6" s="1"/>
  <c r="AC15" i="6" s="1"/>
  <c r="G76" i="6"/>
  <c r="J62" i="6"/>
  <c r="J28" i="6"/>
  <c r="AE14" i="6"/>
  <c r="AD10" i="6"/>
  <c r="J35" i="6"/>
  <c r="J151" i="6"/>
  <c r="J80" i="6"/>
  <c r="G209" i="6"/>
  <c r="G197" i="6"/>
  <c r="G28" i="6"/>
  <c r="J88" i="6"/>
  <c r="J197" i="6"/>
  <c r="G92" i="6"/>
  <c r="J136" i="6"/>
  <c r="J188" i="6"/>
  <c r="J209" i="6"/>
  <c r="J45" i="6"/>
  <c r="AG11" i="6"/>
  <c r="J69" i="6"/>
  <c r="G35" i="6"/>
  <c r="J169" i="6"/>
  <c r="G146" i="6"/>
  <c r="J183" i="6"/>
  <c r="J56" i="6"/>
  <c r="G88" i="6"/>
  <c r="G161" i="6"/>
  <c r="J146" i="6"/>
  <c r="J121" i="6"/>
  <c r="G151" i="6"/>
  <c r="G121" i="6"/>
  <c r="G169" i="6"/>
  <c r="G183" i="6"/>
  <c r="G220" i="6"/>
  <c r="G63" i="2"/>
  <c r="J67" i="2"/>
  <c r="J66" i="2"/>
  <c r="J65" i="2"/>
  <c r="J64" i="2"/>
  <c r="J68" i="2" s="1"/>
  <c r="J63" i="2"/>
  <c r="J62" i="2"/>
  <c r="G59" i="2"/>
  <c r="J121" i="2"/>
  <c r="J120" i="2"/>
  <c r="J119" i="2"/>
  <c r="J118" i="2"/>
  <c r="J117" i="2"/>
  <c r="J116" i="2"/>
  <c r="J122" i="2" s="1"/>
  <c r="G121" i="2"/>
  <c r="G120" i="2"/>
  <c r="G119" i="2"/>
  <c r="G118" i="2"/>
  <c r="G117" i="2"/>
  <c r="G116" i="2"/>
  <c r="G122" i="2" s="1"/>
  <c r="G11" i="2"/>
  <c r="G67" i="2"/>
  <c r="G66" i="2"/>
  <c r="G65" i="2"/>
  <c r="G64" i="2"/>
  <c r="G62" i="2"/>
  <c r="D219" i="2"/>
  <c r="D208" i="2"/>
  <c r="J179" i="2"/>
  <c r="G179" i="2"/>
  <c r="J177" i="2"/>
  <c r="G177" i="2"/>
  <c r="J174" i="2"/>
  <c r="G174" i="2"/>
  <c r="J173" i="2"/>
  <c r="G173" i="2"/>
  <c r="J171" i="2"/>
  <c r="G171" i="2"/>
  <c r="J168" i="2"/>
  <c r="G168" i="2"/>
  <c r="J167" i="2"/>
  <c r="G167" i="2"/>
  <c r="J166" i="2"/>
  <c r="G166" i="2"/>
  <c r="J163" i="2"/>
  <c r="G163" i="2"/>
  <c r="J162" i="2"/>
  <c r="G162" i="2"/>
  <c r="J161" i="2"/>
  <c r="G161" i="2"/>
  <c r="J155" i="2"/>
  <c r="G155" i="2"/>
  <c r="G156" i="2"/>
  <c r="J156" i="2"/>
  <c r="J158" i="2"/>
  <c r="G158" i="2"/>
  <c r="J157" i="2"/>
  <c r="G157" i="2"/>
  <c r="J154" i="2"/>
  <c r="G154" i="2"/>
  <c r="J153" i="2"/>
  <c r="G153" i="2"/>
  <c r="J150" i="2"/>
  <c r="G150" i="2"/>
  <c r="G149" i="2"/>
  <c r="J149" i="2"/>
  <c r="J146" i="2"/>
  <c r="G146" i="2"/>
  <c r="J145" i="2"/>
  <c r="G145" i="2"/>
  <c r="J144" i="2"/>
  <c r="G144" i="2"/>
  <c r="J143" i="2"/>
  <c r="G143" i="2"/>
  <c r="J140" i="2"/>
  <c r="J141" i="2" s="1"/>
  <c r="G141" i="2"/>
  <c r="J137" i="2"/>
  <c r="G137" i="2"/>
  <c r="J136" i="2"/>
  <c r="G136" i="2"/>
  <c r="J135" i="2"/>
  <c r="G135" i="2"/>
  <c r="J134" i="2"/>
  <c r="G134" i="2"/>
  <c r="J131" i="2"/>
  <c r="G131" i="2"/>
  <c r="J130" i="2"/>
  <c r="G130" i="2"/>
  <c r="J129" i="2"/>
  <c r="G129" i="2"/>
  <c r="J128" i="2"/>
  <c r="G128" i="2"/>
  <c r="J125" i="2"/>
  <c r="G125" i="2"/>
  <c r="J124" i="2"/>
  <c r="G124" i="2"/>
  <c r="J112" i="2"/>
  <c r="G112" i="2"/>
  <c r="J111" i="2"/>
  <c r="G111" i="2"/>
  <c r="J110" i="2"/>
  <c r="G110" i="2"/>
  <c r="J109" i="2"/>
  <c r="G109" i="2"/>
  <c r="J105" i="2"/>
  <c r="G105" i="2"/>
  <c r="I103" i="2"/>
  <c r="J102" i="2"/>
  <c r="G102" i="2"/>
  <c r="G103" i="2" s="1"/>
  <c r="I100" i="2"/>
  <c r="J99" i="2"/>
  <c r="G99" i="2"/>
  <c r="J98" i="2"/>
  <c r="G98" i="2"/>
  <c r="J97" i="2"/>
  <c r="G97" i="2"/>
  <c r="J96" i="2"/>
  <c r="G96" i="2"/>
  <c r="J95" i="2"/>
  <c r="G95" i="2"/>
  <c r="J94" i="2"/>
  <c r="G94" i="2"/>
  <c r="J93" i="2"/>
  <c r="G93" i="2"/>
  <c r="G14" i="2"/>
  <c r="J71" i="2"/>
  <c r="G71" i="2"/>
  <c r="J70" i="2"/>
  <c r="G70" i="2"/>
  <c r="J59" i="2"/>
  <c r="J58" i="2"/>
  <c r="G58" i="2"/>
  <c r="G55" i="2"/>
  <c r="G53" i="2"/>
  <c r="G52" i="2"/>
  <c r="J55" i="2"/>
  <c r="J54" i="2"/>
  <c r="G54" i="2"/>
  <c r="J53" i="2"/>
  <c r="J52" i="2"/>
  <c r="J49" i="2"/>
  <c r="G49" i="2"/>
  <c r="J48" i="2"/>
  <c r="G48" i="2"/>
  <c r="J47" i="2"/>
  <c r="G47" i="2"/>
  <c r="J46" i="2"/>
  <c r="G46" i="2"/>
  <c r="I44" i="2"/>
  <c r="G43" i="2"/>
  <c r="G42" i="2"/>
  <c r="G41" i="2"/>
  <c r="G40" i="2"/>
  <c r="G36" i="2"/>
  <c r="G35" i="2"/>
  <c r="J39" i="2"/>
  <c r="J43" i="2"/>
  <c r="J42" i="2"/>
  <c r="J41" i="2"/>
  <c r="J40" i="2"/>
  <c r="I37" i="2"/>
  <c r="I33" i="2"/>
  <c r="I25" i="2"/>
  <c r="I20" i="2"/>
  <c r="J9" i="2"/>
  <c r="G9" i="2"/>
  <c r="J36" i="2"/>
  <c r="J35" i="2"/>
  <c r="J31" i="2"/>
  <c r="J32" i="2"/>
  <c r="J30" i="2"/>
  <c r="J29" i="2"/>
  <c r="J27" i="2"/>
  <c r="J24" i="2"/>
  <c r="J23" i="2"/>
  <c r="J22" i="2"/>
  <c r="J19" i="2"/>
  <c r="J18" i="2"/>
  <c r="J17" i="2"/>
  <c r="J16" i="2"/>
  <c r="J15" i="2"/>
  <c r="J14" i="2"/>
  <c r="J13" i="2"/>
  <c r="J7" i="2"/>
  <c r="G19" i="2"/>
  <c r="G18" i="2"/>
  <c r="G17" i="2"/>
  <c r="G16" i="2"/>
  <c r="G15" i="2"/>
  <c r="G13" i="2"/>
  <c r="G7" i="2"/>
  <c r="G31" i="2"/>
  <c r="G32" i="2"/>
  <c r="G30" i="2"/>
  <c r="G29" i="2"/>
  <c r="G24" i="2"/>
  <c r="G23" i="2"/>
  <c r="G22" i="2"/>
  <c r="G27" i="2"/>
  <c r="AK241" i="6" l="1"/>
  <c r="AK238" i="6"/>
  <c r="AG12" i="6"/>
  <c r="AG13" i="6" s="1"/>
  <c r="AE15" i="6"/>
  <c r="AE17" i="6" s="1"/>
  <c r="AD11" i="6"/>
  <c r="AD12" i="6" s="1"/>
  <c r="AD13" i="6" s="1"/>
  <c r="G95" i="6"/>
  <c r="D97" i="6" s="1"/>
  <c r="AG14" i="6"/>
  <c r="AG15" i="6" s="1"/>
  <c r="AD14" i="6"/>
  <c r="AD15" i="6" s="1"/>
  <c r="G230" i="6"/>
  <c r="D232" i="6" s="1"/>
  <c r="J95" i="6"/>
  <c r="D99" i="6" s="1"/>
  <c r="AC17" i="6"/>
  <c r="AC20" i="6" s="1"/>
  <c r="AD20" i="6" s="1"/>
  <c r="J230" i="6"/>
  <c r="D234" i="6" s="1"/>
  <c r="G68" i="2"/>
  <c r="G60" i="2"/>
  <c r="G175" i="2"/>
  <c r="J169" i="2"/>
  <c r="J175" i="2"/>
  <c r="J151" i="2"/>
  <c r="G151" i="2"/>
  <c r="G169" i="2"/>
  <c r="G147" i="2"/>
  <c r="J164" i="2"/>
  <c r="G164" i="2"/>
  <c r="J159" i="2"/>
  <c r="G159" i="2"/>
  <c r="J147" i="2"/>
  <c r="G132" i="2"/>
  <c r="G138" i="2"/>
  <c r="J132" i="2"/>
  <c r="J138" i="2"/>
  <c r="J113" i="2"/>
  <c r="G100" i="2"/>
  <c r="G113" i="2"/>
  <c r="J100" i="2"/>
  <c r="G126" i="2"/>
  <c r="J103" i="2"/>
  <c r="J126" i="2"/>
  <c r="J72" i="2"/>
  <c r="J50" i="2"/>
  <c r="G50" i="2"/>
  <c r="J60" i="2"/>
  <c r="J20" i="2"/>
  <c r="G33" i="2"/>
  <c r="J33" i="2"/>
  <c r="G72" i="2"/>
  <c r="G56" i="2"/>
  <c r="J56" i="2"/>
  <c r="J25" i="2"/>
  <c r="J37" i="2"/>
  <c r="G44" i="2"/>
  <c r="J44" i="2"/>
  <c r="G25" i="2"/>
  <c r="G20" i="2"/>
  <c r="G37" i="2"/>
  <c r="AD16" i="6" l="1"/>
  <c r="AG16" i="6"/>
  <c r="D236" i="6"/>
  <c r="D239" i="6" s="1"/>
  <c r="D241" i="6" s="1"/>
  <c r="AE20" i="6"/>
  <c r="AG20" i="6" s="1"/>
  <c r="AE18" i="6"/>
  <c r="AE21" i="6" s="1"/>
  <c r="AG21" i="6" s="1"/>
  <c r="AG17" i="6"/>
  <c r="AG18" i="6" s="1"/>
  <c r="AG19" i="6" s="1"/>
  <c r="D101" i="6"/>
  <c r="D103" i="6" s="1"/>
  <c r="D243" i="6" s="1"/>
  <c r="D248" i="6" s="1"/>
  <c r="AC18" i="6"/>
  <c r="AD17" i="6"/>
  <c r="AD18" i="6" s="1"/>
  <c r="AD19" i="6" s="1"/>
  <c r="G183" i="2"/>
  <c r="D185" i="2" s="1"/>
  <c r="J183" i="2"/>
  <c r="D187" i="2" s="1"/>
  <c r="J75" i="2"/>
  <c r="D79" i="2" s="1"/>
  <c r="G75" i="2"/>
  <c r="D77" i="2" s="1"/>
  <c r="D249" i="6" l="1"/>
  <c r="D250" i="6" s="1"/>
  <c r="D258" i="6" s="1"/>
  <c r="D105" i="6"/>
  <c r="D107" i="6" s="1"/>
  <c r="AE22" i="6"/>
  <c r="AG22" i="6" s="1"/>
  <c r="AC21" i="6"/>
  <c r="D256" i="6"/>
  <c r="D244" i="6"/>
  <c r="D257" i="6" s="1"/>
  <c r="D189" i="2"/>
  <c r="D192" i="2" s="1"/>
  <c r="D81" i="2"/>
  <c r="D83" i="2" s="1"/>
  <c r="AE23" i="6" l="1"/>
  <c r="AG23" i="6" s="1"/>
  <c r="AD21" i="6"/>
  <c r="AC22" i="6"/>
  <c r="D260" i="6"/>
  <c r="D267" i="6" s="1"/>
  <c r="D269" i="6" s="1"/>
  <c r="D270" i="6" s="1"/>
  <c r="D273" i="6" s="1"/>
  <c r="D85" i="2"/>
  <c r="D87" i="2" s="1"/>
  <c r="D196" i="2"/>
  <c r="D201" i="2" s="1"/>
  <c r="D194" i="2"/>
  <c r="D197" i="2" s="1"/>
  <c r="D210" i="2" s="1"/>
  <c r="D202" i="2"/>
  <c r="AE24" i="6" l="1"/>
  <c r="AG24" i="6" s="1"/>
  <c r="AC23" i="6"/>
  <c r="AD22" i="6"/>
  <c r="D209" i="2"/>
  <c r="D203" i="2"/>
  <c r="D211" i="2" s="1"/>
  <c r="AE25" i="6" l="1"/>
  <c r="AG25" i="6" s="1"/>
  <c r="AC24" i="6"/>
  <c r="AD23" i="6"/>
  <c r="D213" i="2"/>
  <c r="D220" i="2" s="1"/>
  <c r="D222" i="2" s="1"/>
  <c r="D223" i="2" s="1"/>
  <c r="D226" i="2" s="1"/>
  <c r="AE26" i="6" l="1"/>
  <c r="AG26" i="6" s="1"/>
  <c r="AD24" i="6"/>
  <c r="AC25" i="6"/>
  <c r="AE27" i="6" l="1"/>
  <c r="AD25" i="6"/>
  <c r="AC26" i="6"/>
  <c r="AE28" i="6" l="1"/>
  <c r="AE31" i="6" s="1"/>
  <c r="AE30" i="6"/>
  <c r="AG30" i="6" s="1"/>
  <c r="AG27" i="6"/>
  <c r="AG28" i="6" s="1"/>
  <c r="AC27" i="6"/>
  <c r="AC30" i="6" s="1"/>
  <c r="AD30" i="6" s="1"/>
  <c r="AD26" i="6"/>
  <c r="AG29" i="6" l="1"/>
  <c r="AG31" i="6"/>
  <c r="AE32" i="6"/>
  <c r="AC28" i="6"/>
  <c r="AC31" i="6" s="1"/>
  <c r="AD31" i="6" s="1"/>
  <c r="AD27" i="6"/>
  <c r="AD28" i="6" s="1"/>
  <c r="AD29" i="6" l="1"/>
  <c r="AC29" i="6"/>
  <c r="AE33" i="6"/>
  <c r="AG32" i="6"/>
  <c r="AC32" i="6" l="1"/>
  <c r="AE34" i="6"/>
  <c r="AE35" i="6" s="1"/>
  <c r="AE36" i="6" s="1"/>
  <c r="AE39" i="6" s="1"/>
  <c r="AG39" i="6" s="1"/>
  <c r="AG33" i="6"/>
  <c r="AC33" i="6" l="1"/>
  <c r="AD32" i="6"/>
  <c r="AG34" i="6"/>
  <c r="AG35" i="6" s="1"/>
  <c r="AG36" i="6" l="1"/>
  <c r="AC34" i="6"/>
  <c r="AD33" i="6"/>
  <c r="AC35" i="6" l="1"/>
  <c r="AD34" i="6"/>
  <c r="AD35" i="6" s="1"/>
  <c r="AE37" i="6"/>
  <c r="AE40" i="6" s="1"/>
  <c r="AG40" i="6" s="1"/>
  <c r="AD36" i="6" l="1"/>
  <c r="AC36" i="6"/>
  <c r="AC39" i="6" s="1"/>
  <c r="AD39" i="6" s="1"/>
  <c r="AE38" i="6"/>
  <c r="AG37" i="6"/>
  <c r="AE41" i="6" l="1"/>
  <c r="AC37" i="6"/>
  <c r="AC40" i="6" s="1"/>
  <c r="AD40" i="6" s="1"/>
  <c r="AG41" i="6" l="1"/>
  <c r="AE42" i="6"/>
  <c r="AC38" i="6"/>
  <c r="AD37" i="6"/>
  <c r="AE43" i="6" l="1"/>
  <c r="AG42" i="6"/>
  <c r="AC41" i="6"/>
  <c r="AC42" i="6" l="1"/>
  <c r="AD41" i="6"/>
  <c r="AE44" i="6"/>
  <c r="AG43" i="6"/>
  <c r="AE45" i="6" l="1"/>
  <c r="AE47" i="6" s="1"/>
  <c r="AG47" i="6" s="1"/>
  <c r="AE58" i="6"/>
  <c r="AG58" i="6" s="1"/>
  <c r="AG44" i="6"/>
  <c r="AG45" i="6" s="1"/>
  <c r="AC43" i="6"/>
  <c r="AD42" i="6"/>
  <c r="AG46" i="6" l="1"/>
  <c r="AE59" i="6"/>
  <c r="AG59" i="6" s="1"/>
  <c r="AE46" i="6"/>
  <c r="AE48" i="6" s="1"/>
  <c r="AG48" i="6" s="1"/>
  <c r="AE49" i="6"/>
  <c r="AG49" i="6" s="1"/>
  <c r="AD43" i="6"/>
  <c r="AC44" i="6"/>
  <c r="AC58" i="6" s="1"/>
  <c r="AD58" i="6" s="1"/>
  <c r="AE50" i="6" l="1"/>
  <c r="AG50" i="6" s="1"/>
  <c r="AE60" i="6"/>
  <c r="AC45" i="6"/>
  <c r="AC49" i="6" s="1"/>
  <c r="AD49" i="6" s="1"/>
  <c r="AD44" i="6"/>
  <c r="AD45" i="6" s="1"/>
  <c r="AD46" i="6" l="1"/>
  <c r="AE51" i="6"/>
  <c r="AC59" i="6"/>
  <c r="AD59" i="6" s="1"/>
  <c r="AC47" i="6"/>
  <c r="AD47" i="6" s="1"/>
  <c r="AG60" i="6"/>
  <c r="AE61" i="6"/>
  <c r="AE63" i="6" s="1"/>
  <c r="AE64" i="6" s="1"/>
  <c r="AG64" i="6" s="1"/>
  <c r="AC46" i="6"/>
  <c r="AC48" i="6" l="1"/>
  <c r="AD48" i="6" s="1"/>
  <c r="AC50" i="6"/>
  <c r="AG61" i="6"/>
  <c r="AG62" i="6" s="1"/>
  <c r="AG63" i="6" s="1"/>
  <c r="AC60" i="6"/>
  <c r="AD50" i="6" l="1"/>
  <c r="AC51" i="6"/>
  <c r="AC61" i="6"/>
  <c r="AD60" i="6"/>
  <c r="AC62" i="6" l="1"/>
  <c r="AC64" i="6" s="1"/>
  <c r="AD64" i="6" s="1"/>
  <c r="AD61" i="6"/>
  <c r="AD62" i="6" s="1"/>
  <c r="AD63" i="6" s="1"/>
  <c r="AE52" i="6" l="1"/>
  <c r="AG51" i="6"/>
  <c r="AE53" i="6" l="1"/>
  <c r="AG52" i="6"/>
  <c r="AE54" i="6" l="1"/>
  <c r="AG53" i="6"/>
  <c r="AC52" i="6"/>
  <c r="AD51" i="6"/>
  <c r="AD52" i="6" l="1"/>
  <c r="AC53" i="6"/>
  <c r="AE55" i="6"/>
  <c r="AG54" i="6"/>
  <c r="AG55" i="6" l="1"/>
  <c r="AG56" i="6" s="1"/>
  <c r="AC54" i="6"/>
  <c r="AD53" i="6"/>
  <c r="AG57" i="6" l="1"/>
  <c r="AC55" i="6"/>
  <c r="AD54" i="6"/>
  <c r="AE65" i="6" l="1"/>
  <c r="AC56" i="6"/>
  <c r="AD55" i="6"/>
  <c r="AD56" i="6" s="1"/>
  <c r="AD57" i="6" l="1"/>
  <c r="AC63" i="6"/>
  <c r="AE66" i="6"/>
  <c r="AG65" i="6"/>
  <c r="AE67" i="6" l="1"/>
  <c r="AE71" i="6" s="1"/>
  <c r="AG71" i="6" s="1"/>
  <c r="AG66" i="6"/>
  <c r="AC65" i="6"/>
  <c r="AD65" i="6" l="1"/>
  <c r="AC66" i="6"/>
  <c r="AG67" i="6"/>
  <c r="AE68" i="6"/>
  <c r="AE72" i="6" s="1"/>
  <c r="AG72" i="6" s="1"/>
  <c r="AG68" i="6" l="1"/>
  <c r="AG69" i="6" s="1"/>
  <c r="AC67" i="6"/>
  <c r="AD66" i="6"/>
  <c r="AG70" i="6" l="1"/>
  <c r="AC68" i="6"/>
  <c r="AD67" i="6"/>
  <c r="AC69" i="6" l="1"/>
  <c r="AC71" i="6" s="1"/>
  <c r="AD71" i="6" s="1"/>
  <c r="AD68" i="6"/>
  <c r="AD69" i="6" s="1"/>
  <c r="AD70" i="6" l="1"/>
  <c r="AC70" i="6"/>
  <c r="AC72" i="6" s="1"/>
  <c r="AD72" i="6" s="1"/>
  <c r="AE73" i="6"/>
  <c r="AE74" i="6" l="1"/>
  <c r="AG73" i="6"/>
  <c r="AC73" i="6" l="1"/>
  <c r="AD73" i="6" s="1"/>
  <c r="AE75" i="6"/>
  <c r="AG74" i="6"/>
  <c r="AE76" i="6" l="1"/>
  <c r="AE77" i="6"/>
  <c r="AG75" i="6"/>
  <c r="AG76" i="6" s="1"/>
  <c r="AC74" i="6"/>
  <c r="AG77" i="6" l="1"/>
  <c r="AC75" i="6"/>
  <c r="AD74" i="6"/>
  <c r="AE78" i="6" l="1"/>
  <c r="AD75" i="6"/>
  <c r="AD76" i="6" s="1"/>
  <c r="AC76" i="6"/>
  <c r="AD77" i="6" l="1"/>
  <c r="AC77" i="6"/>
  <c r="AG78" i="6"/>
  <c r="AE79" i="6"/>
  <c r="AE80" i="6" s="1"/>
  <c r="AE81" i="6" s="1"/>
  <c r="AG79" i="6" l="1"/>
  <c r="AG80" i="6" s="1"/>
  <c r="AC78" i="6"/>
  <c r="AG81" i="6" l="1"/>
  <c r="AC79" i="6"/>
  <c r="AD78" i="6"/>
  <c r="AE82" i="6" l="1"/>
  <c r="AC80" i="6"/>
  <c r="AD79" i="6"/>
  <c r="AD80" i="6" s="1"/>
  <c r="AD81" i="6" l="1"/>
  <c r="AC81" i="6"/>
  <c r="AG82" i="6"/>
  <c r="AE83" i="6"/>
  <c r="AG83" i="6" l="1"/>
  <c r="AE84" i="6"/>
  <c r="AC82" i="6"/>
  <c r="AC83" i="6" l="1"/>
  <c r="AD82" i="6"/>
  <c r="AE85" i="6"/>
  <c r="AG84" i="6"/>
  <c r="AC84" i="6" l="1"/>
  <c r="AD83" i="6"/>
  <c r="AG85" i="6"/>
  <c r="AE86" i="6"/>
  <c r="AE87" i="6" l="1"/>
  <c r="AE88" i="6" s="1"/>
  <c r="AE89" i="6" s="1"/>
  <c r="AG86" i="6"/>
  <c r="AC85" i="6"/>
  <c r="AD84" i="6"/>
  <c r="AC86" i="6" l="1"/>
  <c r="AD85" i="6"/>
  <c r="AG87" i="6"/>
  <c r="AG88" i="6" s="1"/>
  <c r="AG89" i="6" l="1"/>
  <c r="AC87" i="6"/>
  <c r="AD86" i="6"/>
  <c r="AC88" i="6" l="1"/>
  <c r="AD87" i="6"/>
  <c r="AD88" i="6" s="1"/>
  <c r="AE90" i="6"/>
  <c r="AD89" i="6" l="1"/>
  <c r="AE91" i="6"/>
  <c r="AE92" i="6" s="1"/>
  <c r="AE93" i="6" s="1"/>
  <c r="AE94" i="6" s="1"/>
  <c r="AG90" i="6"/>
  <c r="AC89" i="6"/>
  <c r="AE95" i="6" l="1"/>
  <c r="AG95" i="6" s="1"/>
  <c r="AG94" i="6"/>
  <c r="AC90" i="6"/>
  <c r="AG91" i="6"/>
  <c r="AG92" i="6" s="1"/>
  <c r="AG93" i="6" l="1"/>
  <c r="AG96" i="6"/>
  <c r="AC91" i="6"/>
  <c r="AD90" i="6"/>
  <c r="AG97" i="6" l="1"/>
  <c r="AG230" i="6"/>
  <c r="AC92" i="6"/>
  <c r="AD91" i="6"/>
  <c r="AD92" i="6" s="1"/>
  <c r="AD93" i="6" l="1"/>
  <c r="AD96" i="6"/>
  <c r="AC93" i="6"/>
  <c r="AC94" i="6" s="1"/>
  <c r="AC95" i="6" l="1"/>
  <c r="AD95" i="6" s="1"/>
  <c r="AD94" i="6"/>
  <c r="AD97" i="6"/>
  <c r="AD230" i="6"/>
  <c r="AE96" i="6"/>
  <c r="AE97" i="6" s="1"/>
  <c r="AC96" i="6" l="1"/>
  <c r="AE98" i="6"/>
  <c r="AE99" i="6" l="1"/>
  <c r="AG98" i="6"/>
  <c r="AC97" i="6"/>
  <c r="AC98" i="6" l="1"/>
  <c r="AE100" i="6"/>
  <c r="AG99" i="6"/>
  <c r="AE101" i="6" l="1"/>
  <c r="AG100" i="6"/>
  <c r="AC99" i="6"/>
  <c r="AD98" i="6"/>
  <c r="AC100" i="6" l="1"/>
  <c r="AD99" i="6"/>
  <c r="AE102" i="6"/>
  <c r="AG101" i="6"/>
  <c r="AE103" i="6" l="1"/>
  <c r="AG102" i="6"/>
  <c r="AC101" i="6"/>
  <c r="AD100" i="6"/>
  <c r="AC102" i="6" l="1"/>
  <c r="AD101" i="6"/>
  <c r="AE104" i="6"/>
  <c r="AG103" i="6"/>
  <c r="AG104" i="6" l="1"/>
  <c r="AE105" i="6"/>
  <c r="AC103" i="6"/>
  <c r="AD102" i="6"/>
  <c r="AC104" i="6" l="1"/>
  <c r="AD103" i="6"/>
  <c r="AE106" i="6"/>
  <c r="AG105" i="6"/>
  <c r="AE107" i="6" l="1"/>
  <c r="AG106" i="6"/>
  <c r="AD104" i="6"/>
  <c r="AC105" i="6"/>
  <c r="AC106" i="6" l="1"/>
  <c r="AD105" i="6"/>
  <c r="AG107" i="6"/>
  <c r="AE108" i="6"/>
  <c r="AE109" i="6" l="1"/>
  <c r="AG108" i="6"/>
  <c r="AC107" i="6"/>
  <c r="AD106" i="6"/>
  <c r="AC108" i="6" l="1"/>
  <c r="AD107" i="6"/>
  <c r="AE110" i="6"/>
  <c r="AG109" i="6"/>
  <c r="AE111" i="6" l="1"/>
  <c r="AE113" i="6" s="1"/>
  <c r="AG113" i="6" s="1"/>
  <c r="AG110" i="6"/>
  <c r="AC109" i="6"/>
  <c r="AD108" i="6"/>
  <c r="AC110" i="6" l="1"/>
  <c r="AD109" i="6"/>
  <c r="AE112" i="6"/>
  <c r="AG111" i="6"/>
  <c r="AG112" i="6" l="1"/>
  <c r="AE114" i="6"/>
  <c r="AC111" i="6"/>
  <c r="AC113" i="6" s="1"/>
  <c r="AD113" i="6" s="1"/>
  <c r="AD110" i="6"/>
  <c r="AE115" i="6" l="1"/>
  <c r="AG114" i="6"/>
  <c r="AC112" i="6"/>
  <c r="AD111" i="6"/>
  <c r="AC114" i="6" l="1"/>
  <c r="AD112" i="6"/>
  <c r="AE116" i="6"/>
  <c r="AG115" i="6"/>
  <c r="AE117" i="6" l="1"/>
  <c r="AG116" i="6"/>
  <c r="AC115" i="6"/>
  <c r="AD114" i="6"/>
  <c r="AC116" i="6" l="1"/>
  <c r="AD115" i="6"/>
  <c r="AE118" i="6"/>
  <c r="AG117" i="6"/>
  <c r="AG118" i="6" l="1"/>
  <c r="AE119" i="6"/>
  <c r="AC117" i="6"/>
  <c r="AD116" i="6"/>
  <c r="AE120" i="6" l="1"/>
  <c r="AG119" i="6"/>
  <c r="AC118" i="6"/>
  <c r="AD117" i="6"/>
  <c r="AD118" i="6" l="1"/>
  <c r="AC119" i="6"/>
  <c r="AE121" i="6"/>
  <c r="AE123" i="6" s="1"/>
  <c r="AG123" i="6" s="1"/>
  <c r="AG120" i="6"/>
  <c r="AE122" i="6" l="1"/>
  <c r="AG121" i="6"/>
  <c r="AC120" i="6"/>
  <c r="AD119" i="6"/>
  <c r="AC121" i="6" l="1"/>
  <c r="AC123" i="6" s="1"/>
  <c r="AD123" i="6" s="1"/>
  <c r="AD120" i="6"/>
  <c r="AE124" i="6"/>
  <c r="AG122" i="6"/>
  <c r="AE125" i="6" l="1"/>
  <c r="AG124" i="6"/>
  <c r="AC122" i="6"/>
  <c r="AD121" i="6"/>
  <c r="AC124" i="6" l="1"/>
  <c r="AD122" i="6"/>
  <c r="AG125" i="6"/>
  <c r="AE126" i="6"/>
  <c r="AE127" i="6" l="1"/>
  <c r="AG126" i="6"/>
  <c r="AC125" i="6"/>
  <c r="AD124" i="6"/>
  <c r="AC126" i="6" l="1"/>
  <c r="AD125" i="6"/>
  <c r="AE128" i="6"/>
  <c r="AG127" i="6"/>
  <c r="AE129" i="6" l="1"/>
  <c r="AE131" i="6" s="1"/>
  <c r="AG131" i="6" s="1"/>
  <c r="AG128" i="6"/>
  <c r="AC127" i="6"/>
  <c r="AD126" i="6"/>
  <c r="AD127" i="6" l="1"/>
  <c r="AC128" i="6"/>
  <c r="AE130" i="6"/>
  <c r="AG129" i="6"/>
  <c r="AG130" i="6" l="1"/>
  <c r="AE132" i="6"/>
  <c r="AD128" i="6"/>
  <c r="AC129" i="6"/>
  <c r="AC131" i="6" s="1"/>
  <c r="AD131" i="6" s="1"/>
  <c r="AD129" i="6" l="1"/>
  <c r="AC130" i="6"/>
  <c r="AE133" i="6"/>
  <c r="AG132" i="6"/>
  <c r="AE134" i="6" l="1"/>
  <c r="AG133" i="6"/>
  <c r="AC132" i="6"/>
  <c r="AD130" i="6"/>
  <c r="AD132" i="6" l="1"/>
  <c r="AC133" i="6"/>
  <c r="AE135" i="6"/>
  <c r="AG134" i="6"/>
  <c r="AE136" i="6" l="1"/>
  <c r="AG135" i="6"/>
  <c r="AC134" i="6"/>
  <c r="AD133" i="6"/>
  <c r="AC135" i="6" l="1"/>
  <c r="AD134" i="6"/>
  <c r="AG136" i="6"/>
  <c r="AE137" i="6"/>
  <c r="AE139" i="6" s="1"/>
  <c r="AG139" i="6" s="1"/>
  <c r="AE138" i="6" l="1"/>
  <c r="AG137" i="6"/>
  <c r="AC136" i="6"/>
  <c r="AD135" i="6"/>
  <c r="AC137" i="6" l="1"/>
  <c r="AC139" i="6" s="1"/>
  <c r="AD139" i="6" s="1"/>
  <c r="AD136" i="6"/>
  <c r="AE140" i="6"/>
  <c r="AG138" i="6"/>
  <c r="AE141" i="6" l="1"/>
  <c r="AG140" i="6"/>
  <c r="AC138" i="6"/>
  <c r="AD137" i="6"/>
  <c r="AC140" i="6" l="1"/>
  <c r="AD138" i="6"/>
  <c r="AG141" i="6"/>
  <c r="AE142" i="6"/>
  <c r="AE143" i="6" l="1"/>
  <c r="AG142" i="6"/>
  <c r="AC141" i="6"/>
  <c r="AD140" i="6"/>
  <c r="AC142" i="6" l="1"/>
  <c r="AD141" i="6"/>
  <c r="AE144" i="6"/>
  <c r="AG143" i="6"/>
  <c r="AG144" i="6" l="1"/>
  <c r="AE145" i="6"/>
  <c r="AC143" i="6"/>
  <c r="AD142" i="6"/>
  <c r="AC144" i="6" l="1"/>
  <c r="AD143" i="6"/>
  <c r="AE146" i="6"/>
  <c r="AE148" i="6" s="1"/>
  <c r="AG145" i="6"/>
  <c r="AG148" i="6" l="1"/>
  <c r="AE153" i="6"/>
  <c r="AG153" i="6" s="1"/>
  <c r="AE147" i="6"/>
  <c r="AG146" i="6"/>
  <c r="AC145" i="6"/>
  <c r="AD144" i="6"/>
  <c r="AC146" i="6" l="1"/>
  <c r="AC148" i="6" s="1"/>
  <c r="AD145" i="6"/>
  <c r="AE149" i="6"/>
  <c r="AE154" i="6" s="1"/>
  <c r="AG154" i="6" s="1"/>
  <c r="AG147" i="6"/>
  <c r="AD148" i="6" l="1"/>
  <c r="AC153" i="6"/>
  <c r="AD153" i="6" s="1"/>
  <c r="AE150" i="6"/>
  <c r="AG149" i="6"/>
  <c r="AC147" i="6"/>
  <c r="AD146" i="6"/>
  <c r="AE151" i="6" l="1"/>
  <c r="AE152" i="6" s="1"/>
  <c r="AE155" i="6"/>
  <c r="AG155" i="6" s="1"/>
  <c r="AD147" i="6"/>
  <c r="AC149" i="6"/>
  <c r="AC154" i="6" s="1"/>
  <c r="AD154" i="6" s="1"/>
  <c r="AG150" i="6"/>
  <c r="AG151" i="6" s="1"/>
  <c r="AG152" i="6" s="1"/>
  <c r="AE156" i="6" l="1"/>
  <c r="AG156" i="6" s="1"/>
  <c r="AC150" i="6"/>
  <c r="AC155" i="6" s="1"/>
  <c r="AD155" i="6" s="1"/>
  <c r="AD149" i="6"/>
  <c r="AE157" i="6" l="1"/>
  <c r="AC151" i="6"/>
  <c r="AC156" i="6" s="1"/>
  <c r="AD156" i="6" s="1"/>
  <c r="AD150" i="6"/>
  <c r="AD151" i="6" l="1"/>
  <c r="AD152" i="6" s="1"/>
  <c r="AC152" i="6"/>
  <c r="AE158" i="6"/>
  <c r="AG157" i="6"/>
  <c r="AE159" i="6" l="1"/>
  <c r="AG158" i="6"/>
  <c r="AC157" i="6"/>
  <c r="AC158" i="6" l="1"/>
  <c r="AD157" i="6"/>
  <c r="AE160" i="6"/>
  <c r="AG159" i="6"/>
  <c r="AE163" i="6" l="1"/>
  <c r="AG163" i="6" s="1"/>
  <c r="AE161" i="6"/>
  <c r="AG160" i="6"/>
  <c r="AG161" i="6" s="1"/>
  <c r="AG162" i="6" s="1"/>
  <c r="AC159" i="6"/>
  <c r="AD158" i="6"/>
  <c r="AE164" i="6" l="1"/>
  <c r="AG164" i="6" s="1"/>
  <c r="AE162" i="6"/>
  <c r="AC160" i="6"/>
  <c r="AC163" i="6" s="1"/>
  <c r="AD163" i="6" s="1"/>
  <c r="AD159" i="6"/>
  <c r="AE165" i="6" l="1"/>
  <c r="AD160" i="6"/>
  <c r="AD161" i="6" s="1"/>
  <c r="AD162" i="6" s="1"/>
  <c r="AC161" i="6"/>
  <c r="AC164" i="6" s="1"/>
  <c r="AD164" i="6" s="1"/>
  <c r="AC162" i="6" l="1"/>
  <c r="AE166" i="6"/>
  <c r="AG165" i="6"/>
  <c r="AE167" i="6" l="1"/>
  <c r="AE171" i="6" s="1"/>
  <c r="AG171" i="6" s="1"/>
  <c r="AG166" i="6"/>
  <c r="AC165" i="6"/>
  <c r="AC166" i="6" l="1"/>
  <c r="AD165" i="6"/>
  <c r="AE168" i="6"/>
  <c r="AG167" i="6"/>
  <c r="AE169" i="6" l="1"/>
  <c r="AE173" i="6" s="1"/>
  <c r="AG173" i="6" s="1"/>
  <c r="AE172" i="6"/>
  <c r="AG172" i="6" s="1"/>
  <c r="AG168" i="6"/>
  <c r="AG169" i="6" s="1"/>
  <c r="AC167" i="6"/>
  <c r="AC171" i="6" s="1"/>
  <c r="AD171" i="6" s="1"/>
  <c r="AD166" i="6"/>
  <c r="AG170" i="6" l="1"/>
  <c r="AE170" i="6"/>
  <c r="AC168" i="6"/>
  <c r="AC172" i="6" s="1"/>
  <c r="AD172" i="6" s="1"/>
  <c r="AD167" i="6"/>
  <c r="AE174" i="6" l="1"/>
  <c r="AE175" i="6" s="1"/>
  <c r="AC169" i="6"/>
  <c r="AC173" i="6" s="1"/>
  <c r="AD173" i="6" s="1"/>
  <c r="AD168" i="6"/>
  <c r="AD169" i="6" s="1"/>
  <c r="AD170" i="6" l="1"/>
  <c r="AE177" i="6"/>
  <c r="AG177" i="6" s="1"/>
  <c r="AE176" i="6"/>
  <c r="AC170" i="6"/>
  <c r="AG174" i="6"/>
  <c r="AG175" i="6" s="1"/>
  <c r="AG176" i="6" l="1"/>
  <c r="AC174" i="6"/>
  <c r="AC175" i="6" l="1"/>
  <c r="AC177" i="6" s="1"/>
  <c r="AD177" i="6" s="1"/>
  <c r="AD174" i="6"/>
  <c r="AD175" i="6" s="1"/>
  <c r="AE178" i="6"/>
  <c r="AD176" i="6" l="1"/>
  <c r="AE179" i="6"/>
  <c r="AE180" i="6" s="1"/>
  <c r="AG180" i="6" s="1"/>
  <c r="AG178" i="6"/>
  <c r="AC176" i="6"/>
  <c r="AC178" i="6" l="1"/>
  <c r="AE181" i="6"/>
  <c r="AE182" i="6" s="1"/>
  <c r="AG179" i="6"/>
  <c r="AG182" i="6" l="1"/>
  <c r="AE183" i="6"/>
  <c r="AE184" i="6" s="1"/>
  <c r="AE186" i="6" s="1"/>
  <c r="AG186" i="6" s="1"/>
  <c r="AD178" i="6"/>
  <c r="AC179" i="6"/>
  <c r="AC180" i="6" s="1"/>
  <c r="AD180" i="6" s="1"/>
  <c r="AG181" i="6"/>
  <c r="AG183" i="6" l="1"/>
  <c r="AC181" i="6"/>
  <c r="AC182" i="6" s="1"/>
  <c r="AD182" i="6" s="1"/>
  <c r="AD179" i="6"/>
  <c r="AG184" i="6" l="1"/>
  <c r="AD181" i="6"/>
  <c r="AD183" i="6" s="1"/>
  <c r="AD184" i="6" l="1"/>
  <c r="AE185" i="6"/>
  <c r="AC183" i="6"/>
  <c r="AC184" i="6" l="1"/>
  <c r="AC186" i="6" s="1"/>
  <c r="AD186" i="6" s="1"/>
  <c r="AE187" i="6"/>
  <c r="AE188" i="6" s="1"/>
  <c r="AG185" i="6"/>
  <c r="AE189" i="6" l="1"/>
  <c r="AE190" i="6"/>
  <c r="AG190" i="6" s="1"/>
  <c r="AG187" i="6"/>
  <c r="AG188" i="6" s="1"/>
  <c r="AC185" i="6"/>
  <c r="AG189" i="6" l="1"/>
  <c r="AD185" i="6"/>
  <c r="AC187" i="6"/>
  <c r="AE191" i="6" l="1"/>
  <c r="AC188" i="6"/>
  <c r="AC190" i="6" s="1"/>
  <c r="AD190" i="6" s="1"/>
  <c r="AD187" i="6"/>
  <c r="AD188" i="6" s="1"/>
  <c r="AD189" i="6" l="1"/>
  <c r="AC189" i="6"/>
  <c r="AG191" i="6"/>
  <c r="AE192" i="6"/>
  <c r="AE193" i="6" l="1"/>
  <c r="AG192" i="6"/>
  <c r="AC191" i="6"/>
  <c r="AC192" i="6" l="1"/>
  <c r="AD191" i="6"/>
  <c r="AE194" i="6"/>
  <c r="AG193" i="6"/>
  <c r="AE195" i="6" l="1"/>
  <c r="AG194" i="6"/>
  <c r="AC193" i="6"/>
  <c r="AD192" i="6"/>
  <c r="AC194" i="6" l="1"/>
  <c r="AD193" i="6"/>
  <c r="AE196" i="6"/>
  <c r="AE197" i="6" s="1"/>
  <c r="AG195" i="6"/>
  <c r="AE198" i="6" l="1"/>
  <c r="AE199" i="6"/>
  <c r="AG199" i="6" s="1"/>
  <c r="AG196" i="6"/>
  <c r="AC195" i="6"/>
  <c r="AD194" i="6"/>
  <c r="AG197" i="6" l="1"/>
  <c r="AC196" i="6"/>
  <c r="AD195" i="6"/>
  <c r="AG198" i="6" l="1"/>
  <c r="AE200" i="6"/>
  <c r="AC197" i="6"/>
  <c r="AC199" i="6" s="1"/>
  <c r="AD199" i="6" s="1"/>
  <c r="AD196" i="6"/>
  <c r="AD197" i="6" l="1"/>
  <c r="AC198" i="6"/>
  <c r="AE201" i="6"/>
  <c r="AG200" i="6"/>
  <c r="AD198" i="6" l="1"/>
  <c r="AG201" i="6"/>
  <c r="AE202" i="6"/>
  <c r="AE203" i="6" s="1"/>
  <c r="AC200" i="6"/>
  <c r="AE204" i="6" l="1"/>
  <c r="AE205" i="6"/>
  <c r="AG205" i="6" s="1"/>
  <c r="AC201" i="6"/>
  <c r="AD200" i="6"/>
  <c r="AG202" i="6"/>
  <c r="AG203" i="6" s="1"/>
  <c r="AG204" i="6" l="1"/>
  <c r="AC202" i="6"/>
  <c r="AD201" i="6"/>
  <c r="AC203" i="6" l="1"/>
  <c r="AC205" i="6" s="1"/>
  <c r="AD205" i="6" s="1"/>
  <c r="AD202" i="6"/>
  <c r="AD203" i="6" s="1"/>
  <c r="AE206" i="6"/>
  <c r="AD204" i="6" l="1"/>
  <c r="AE207" i="6"/>
  <c r="AG206" i="6"/>
  <c r="AC204" i="6"/>
  <c r="AC206" i="6" l="1"/>
  <c r="AE208" i="6"/>
  <c r="AE212" i="6" s="1"/>
  <c r="AG212" i="6" s="1"/>
  <c r="AG207" i="6"/>
  <c r="AE209" i="6" l="1"/>
  <c r="AE210" i="6" s="1"/>
  <c r="AE211" i="6"/>
  <c r="AG211" i="6" s="1"/>
  <c r="AG208" i="6"/>
  <c r="AG209" i="6" s="1"/>
  <c r="AC207" i="6"/>
  <c r="AD206" i="6"/>
  <c r="AG210" i="6" l="1"/>
  <c r="AE213" i="6"/>
  <c r="AG213" i="6" s="1"/>
  <c r="AC208" i="6"/>
  <c r="AD207" i="6"/>
  <c r="AC211" i="6" l="1"/>
  <c r="AD211" i="6" s="1"/>
  <c r="AC212" i="6"/>
  <c r="AD212" i="6" s="1"/>
  <c r="AE214" i="6"/>
  <c r="AE215" i="6" s="1"/>
  <c r="AC209" i="6"/>
  <c r="AC213" i="6" s="1"/>
  <c r="AD213" i="6" s="1"/>
  <c r="AD208" i="6"/>
  <c r="AD209" i="6" s="1"/>
  <c r="AD210" i="6" l="1"/>
  <c r="AE216" i="6"/>
  <c r="AE217" i="6"/>
  <c r="AG217" i="6" s="1"/>
  <c r="AC210" i="6"/>
  <c r="AC215" i="6" s="1"/>
  <c r="AC217" i="6" s="1"/>
  <c r="AD217" i="6" s="1"/>
  <c r="AG214" i="6"/>
  <c r="AG215" i="6" s="1"/>
  <c r="AG216" i="6" l="1"/>
  <c r="AE218" i="6"/>
  <c r="AC214" i="6"/>
  <c r="AC216" i="6" l="1"/>
  <c r="AD214" i="6"/>
  <c r="AD215" i="6" s="1"/>
  <c r="AE219" i="6"/>
  <c r="AE220" i="6" s="1"/>
  <c r="AE221" i="6" s="1"/>
  <c r="AG218" i="6"/>
  <c r="AD216" i="6" l="1"/>
  <c r="AG219" i="6"/>
  <c r="AG220" i="6" s="1"/>
  <c r="AC218" i="6"/>
  <c r="AG221" i="6" l="1"/>
  <c r="AC219" i="6"/>
  <c r="AD218" i="6"/>
  <c r="AE222" i="6" l="1"/>
  <c r="AE223" i="6" s="1"/>
  <c r="AE224" i="6" s="1"/>
  <c r="AC220" i="6"/>
  <c r="AD219" i="6"/>
  <c r="AD220" i="6" s="1"/>
  <c r="AD221" i="6" l="1"/>
  <c r="AC221" i="6"/>
  <c r="AC223" i="6" s="1"/>
  <c r="AG222" i="6"/>
  <c r="AG223" i="6" s="1"/>
  <c r="AG224" i="6" l="1"/>
  <c r="AE225" i="6"/>
  <c r="AE226" i="6" s="1"/>
  <c r="AC222" i="6"/>
  <c r="AG226" i="6" l="1"/>
  <c r="AE227" i="6"/>
  <c r="AE228" i="6" s="1"/>
  <c r="AD222" i="6"/>
  <c r="AD223" i="6" s="1"/>
  <c r="AC224" i="6"/>
  <c r="AG225" i="6"/>
  <c r="AG227" i="6" s="1"/>
  <c r="AG228" i="6" l="1"/>
  <c r="AG232" i="6"/>
  <c r="AG234" i="6" s="1"/>
  <c r="AD224" i="6"/>
  <c r="AC225" i="6"/>
  <c r="AC226" i="6" s="1"/>
  <c r="AD226" i="6" s="1"/>
  <c r="AE229" i="6" l="1"/>
  <c r="AC227" i="6"/>
  <c r="AD225" i="6"/>
  <c r="AD227" i="6" s="1"/>
  <c r="AD228" i="6" l="1"/>
  <c r="AD232" i="6"/>
  <c r="AD234" i="6" s="1"/>
  <c r="AI234" i="6" s="1"/>
  <c r="AC228" i="6"/>
  <c r="AG229" i="6"/>
  <c r="AC229" i="6" l="1"/>
  <c r="AD229" i="6" l="1"/>
</calcChain>
</file>

<file path=xl/comments1.xml><?xml version="1.0" encoding="utf-8"?>
<comments xmlns="http://schemas.openxmlformats.org/spreadsheetml/2006/main">
  <authors>
    <author>Nick-Dell-3</author>
  </authors>
  <commentList>
    <comment ref="Z48" authorId="0" shapeId="0">
      <text>
        <r>
          <rPr>
            <b/>
            <sz val="9"/>
            <color indexed="81"/>
            <rFont val="Tahoma"/>
            <family val="2"/>
          </rPr>
          <t xml:space="preserve">Learning The System
</t>
        </r>
      </text>
    </comment>
    <comment ref="Z50" authorId="0" shapeId="0">
      <text>
        <r>
          <rPr>
            <b/>
            <sz val="9"/>
            <color indexed="81"/>
            <rFont val="Tahoma"/>
            <family val="2"/>
          </rPr>
          <t xml:space="preserve">Create Tutorials
</t>
        </r>
      </text>
    </comment>
    <comment ref="Z68" authorId="0" shapeId="0">
      <text>
        <r>
          <rPr>
            <b/>
            <sz val="9"/>
            <color indexed="81"/>
            <rFont val="Tahoma"/>
            <family val="2"/>
          </rPr>
          <t xml:space="preserve">Get good deal on gifts
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 xml:space="preserve">If a deal is done by May 2016
</t>
        </r>
      </text>
    </comment>
    <comment ref="Z149" authorId="0" shapeId="0">
      <text>
        <r>
          <rPr>
            <b/>
            <sz val="9"/>
            <color indexed="81"/>
            <rFont val="Tahoma"/>
            <charset val="1"/>
          </rPr>
          <t>Making the deal</t>
        </r>
      </text>
    </comment>
    <comment ref="Z150" authorId="0" shapeId="0">
      <text>
        <r>
          <rPr>
            <b/>
            <sz val="9"/>
            <color indexed="81"/>
            <rFont val="Tahoma"/>
            <charset val="1"/>
          </rPr>
          <t xml:space="preserve">Finding &amp; Making the deals
</t>
        </r>
      </text>
    </comment>
    <comment ref="Z156" authorId="0" shapeId="0">
      <text>
        <r>
          <rPr>
            <b/>
            <sz val="9"/>
            <color indexed="81"/>
            <rFont val="Tahoma"/>
            <charset val="1"/>
          </rPr>
          <t xml:space="preserve">Making Deals with owner to join
</t>
        </r>
      </text>
    </comment>
    <comment ref="Z158" authorId="0" shapeId="0">
      <text>
        <r>
          <rPr>
            <b/>
            <sz val="9"/>
            <color indexed="81"/>
            <rFont val="Tahoma"/>
            <charset val="1"/>
          </rPr>
          <t xml:space="preserve">Making the deals
</t>
        </r>
      </text>
    </comment>
    <comment ref="Z163" authorId="0" shapeId="0">
      <text>
        <r>
          <rPr>
            <b/>
            <sz val="9"/>
            <color indexed="81"/>
            <rFont val="Tahoma"/>
            <charset val="1"/>
          </rPr>
          <t>Dealing with franchise a
accounts teams</t>
        </r>
      </text>
    </comment>
    <comment ref="Z164" authorId="0" shapeId="0">
      <text>
        <r>
          <rPr>
            <b/>
            <sz val="9"/>
            <color indexed="81"/>
            <rFont val="Tahoma"/>
            <charset val="1"/>
          </rPr>
          <t xml:space="preserve">Research
And making deal
</t>
        </r>
      </text>
    </comment>
    <comment ref="Z171" authorId="0" shapeId="0">
      <text>
        <r>
          <rPr>
            <b/>
            <sz val="9"/>
            <color indexed="81"/>
            <rFont val="Tahoma"/>
            <family val="2"/>
          </rPr>
          <t xml:space="preserve">Learning the system
</t>
        </r>
      </text>
    </comment>
    <comment ref="Z172" authorId="0" shapeId="0">
      <text>
        <r>
          <rPr>
            <b/>
            <sz val="9"/>
            <color indexed="81"/>
            <rFont val="Tahoma"/>
            <family val="2"/>
          </rPr>
          <t xml:space="preserve">Learning the system
</t>
        </r>
      </text>
    </comment>
    <comment ref="Z173" authorId="0" shapeId="0">
      <text>
        <r>
          <rPr>
            <b/>
            <sz val="9"/>
            <color indexed="81"/>
            <rFont val="Tahoma"/>
            <family val="2"/>
          </rPr>
          <t xml:space="preserve">Learning the system
</t>
        </r>
      </text>
    </comment>
    <comment ref="Z179" authorId="0" shapeId="0">
      <text>
        <r>
          <rPr>
            <b/>
            <sz val="9"/>
            <color indexed="81"/>
            <rFont val="Tahoma"/>
            <family val="2"/>
          </rPr>
          <t xml:space="preserve">Camera Man &amp; Editor
</t>
        </r>
      </text>
    </comment>
    <comment ref="Z181" authorId="0" shapeId="0">
      <text>
        <r>
          <rPr>
            <b/>
            <sz val="9"/>
            <color indexed="81"/>
            <rFont val="Tahoma"/>
            <family val="2"/>
          </rPr>
          <t xml:space="preserve">35 - Copy Writing, Research, Recruiting Villas, Recruiting Advertisers
20 Photography
</t>
        </r>
      </text>
    </comment>
    <comment ref="Z182" authorId="0" shapeId="0">
      <text>
        <r>
          <rPr>
            <sz val="9"/>
            <color indexed="81"/>
            <rFont val="Tahoma"/>
            <family val="2"/>
          </rPr>
          <t xml:space="preserve">Nick 40: Copy Writing, Research, Recruiting Villas, Recruiting Advertisers.
Photographers &amp; Cameraman + Travel
60
</t>
        </r>
      </text>
    </comment>
    <comment ref="Z186" authorId="0" shapeId="0">
      <text>
        <r>
          <rPr>
            <b/>
            <sz val="9"/>
            <color indexed="81"/>
            <rFont val="Tahoma"/>
            <family val="2"/>
          </rPr>
          <t xml:space="preserve">Making deals
</t>
        </r>
      </text>
    </comment>
    <comment ref="AJ187" authorId="0" shapeId="0">
      <text>
        <r>
          <rPr>
            <b/>
            <sz val="9"/>
            <color indexed="81"/>
            <rFont val="Tahoma"/>
            <family val="2"/>
          </rPr>
          <t xml:space="preserve">Local memberships and 'As seen in Ads'
</t>
        </r>
      </text>
    </comment>
    <comment ref="W194" authorId="0" shapeId="0">
      <text>
        <r>
          <rPr>
            <b/>
            <sz val="9"/>
            <color indexed="81"/>
            <rFont val="Tahoma"/>
            <family val="2"/>
          </rPr>
          <t xml:space="preserve">Social Network employee
</t>
        </r>
      </text>
    </comment>
    <comment ref="Z208" authorId="0" shapeId="0">
      <text>
        <r>
          <rPr>
            <b/>
            <sz val="9"/>
            <color indexed="81"/>
            <rFont val="Tahoma"/>
            <family val="2"/>
          </rPr>
          <t xml:space="preserve">Making Deals
</t>
        </r>
      </text>
    </comment>
    <comment ref="Z211" authorId="0" shapeId="0">
      <text>
        <r>
          <rPr>
            <b/>
            <sz val="9"/>
            <color indexed="81"/>
            <rFont val="Tahoma"/>
            <family val="2"/>
          </rPr>
          <t xml:space="preserve">15 Recruit Judges
10 Choose Sourses
</t>
        </r>
      </text>
    </comment>
    <comment ref="Z222" authorId="0" shapeId="0">
      <text>
        <r>
          <rPr>
            <b/>
            <sz val="9"/>
            <color indexed="81"/>
            <rFont val="Tahoma"/>
            <family val="2"/>
          </rPr>
          <t>Making Tutorials, in basic 1 shot videos.
Later to be created profesionally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</rPr>
          <t xml:space="preserve">If a deal is done by May 2016
</t>
        </r>
      </text>
    </comment>
    <comment ref="C246" authorId="0" shapeId="0">
      <text>
        <r>
          <rPr>
            <b/>
            <sz val="9"/>
            <color indexed="81"/>
            <rFont val="Tahoma"/>
            <family val="2"/>
          </rPr>
          <t xml:space="preserve">If a deal is done by May 2016
</t>
        </r>
      </text>
    </comment>
  </commentList>
</comments>
</file>

<file path=xl/comments2.xml><?xml version="1.0" encoding="utf-8"?>
<comments xmlns="http://schemas.openxmlformats.org/spreadsheetml/2006/main">
  <authors>
    <author>Nick-Dell-3</author>
  </authors>
  <commentList>
    <comment ref="C74" authorId="0" shapeId="0">
      <text>
        <r>
          <rPr>
            <b/>
            <sz val="9"/>
            <color indexed="81"/>
            <rFont val="Tahoma"/>
            <family val="2"/>
          </rPr>
          <t xml:space="preserve">If a deal is done by May 2016
</t>
        </r>
      </text>
    </comment>
    <comment ref="C182" authorId="0" shapeId="0">
      <text>
        <r>
          <rPr>
            <b/>
            <sz val="9"/>
            <color indexed="81"/>
            <rFont val="Tahoma"/>
            <family val="2"/>
          </rPr>
          <t xml:space="preserve">If a deal is done by May 2016
</t>
        </r>
      </text>
    </comment>
    <comment ref="C199" authorId="0" shapeId="0">
      <text>
        <r>
          <rPr>
            <b/>
            <sz val="9"/>
            <color indexed="81"/>
            <rFont val="Tahoma"/>
            <family val="2"/>
          </rPr>
          <t xml:space="preserve">If a deal is done by May 2016
</t>
        </r>
      </text>
    </comment>
  </commentList>
</comments>
</file>

<file path=xl/sharedStrings.xml><?xml version="1.0" encoding="utf-8"?>
<sst xmlns="http://schemas.openxmlformats.org/spreadsheetml/2006/main" count="451" uniqueCount="227">
  <si>
    <t>Mobile Site</t>
  </si>
  <si>
    <t>Magic Menus</t>
  </si>
  <si>
    <t>Better order of stock</t>
  </si>
  <si>
    <t>New Villas Evaluated</t>
  </si>
  <si>
    <t>Improved Search Position</t>
  </si>
  <si>
    <t>Auto Contact Owners for Prices</t>
  </si>
  <si>
    <t>Auto Contact Owners for Deals</t>
  </si>
  <si>
    <t>Improved Search Position from fresh content</t>
  </si>
  <si>
    <t>Improved Search Position from guest blogging</t>
  </si>
  <si>
    <t>Show guests villa blogs</t>
  </si>
  <si>
    <t>Clients come from reading articles</t>
  </si>
  <si>
    <t>Top 10 blogs increase mandates &amp; STO's</t>
  </si>
  <si>
    <t>Targeted during enquiry process</t>
  </si>
  <si>
    <t>Cost</t>
  </si>
  <si>
    <t>AdRoll Remarketing</t>
  </si>
  <si>
    <t>ASTA &amp; PRS memberships</t>
  </si>
  <si>
    <t>WordPress Blog Site</t>
  </si>
  <si>
    <t>Villa Mandates</t>
  </si>
  <si>
    <t>Remarketing to Clients</t>
  </si>
  <si>
    <t>Divergent CRM - 4 CRM's</t>
  </si>
  <si>
    <t>Increased mandates</t>
  </si>
  <si>
    <t>Divergent CRM - 3 Enquiry System</t>
  </si>
  <si>
    <t>Divergent CRM - 5 Newsletter</t>
  </si>
  <si>
    <t>Divergent CRM - 5 Gift for Email</t>
  </si>
  <si>
    <t xml:space="preserve">CRM - 6  Clients and Owner CMS’s </t>
  </si>
  <si>
    <t>Enhanced Product - (Better looking Pages)</t>
  </si>
  <si>
    <t>Accurate Pricing and details</t>
  </si>
  <si>
    <t>SEO from new content</t>
  </si>
  <si>
    <t>Local SEO</t>
  </si>
  <si>
    <t>See pre enquiry data helps sales</t>
  </si>
  <si>
    <t>Nox Rentals &gt; Data on 70 villas &amp; holiday homes</t>
  </si>
  <si>
    <t>XML PMS Connections 1</t>
  </si>
  <si>
    <t>2015 Turnover</t>
  </si>
  <si>
    <t>On website and email footers, clients reassured</t>
  </si>
  <si>
    <t>Shows client adds on Skype and big websites</t>
  </si>
  <si>
    <t>Increase Social Network enquiries</t>
  </si>
  <si>
    <t>Safari and African holiday bookings</t>
  </si>
  <si>
    <t>Google AdWords</t>
  </si>
  <si>
    <t>Magic Menus XML SiteMap</t>
  </si>
  <si>
    <t>More top 10 positions</t>
  </si>
  <si>
    <t>CRM created from API with SalesForce or HubSpot</t>
  </si>
  <si>
    <t>Improved sales from sales team for big bookings</t>
  </si>
  <si>
    <t>Improved sales from small and medium bookings</t>
  </si>
  <si>
    <t>Decrease in agent fraud</t>
  </si>
  <si>
    <t>Villa owners and agencies for mandates and STO</t>
  </si>
  <si>
    <t>Capturing more emails addresses</t>
  </si>
  <si>
    <t>Owners directly offer discounts on enquires</t>
  </si>
  <si>
    <t>CRM - 11 - Google Analytics</t>
  </si>
  <si>
    <t>See pre enquiry data improves marketing</t>
  </si>
  <si>
    <t>Nightsbridge &gt; Add 200 Luxury Apartments</t>
  </si>
  <si>
    <t>Increased Turnover</t>
  </si>
  <si>
    <t>Increased Expenses</t>
  </si>
  <si>
    <t>Increased Profit</t>
  </si>
  <si>
    <t>Increased Profit after additional staff and expenses</t>
  </si>
  <si>
    <t>CRM - Live Chat &amp; Content Writing</t>
  </si>
  <si>
    <t>3 Operators</t>
  </si>
  <si>
    <t>Clients check &amp; Share on Mobile</t>
  </si>
  <si>
    <t>Year 1</t>
  </si>
  <si>
    <t>Total Improvement at the end of 12 months</t>
  </si>
  <si>
    <t>Projected 1st year profit</t>
  </si>
  <si>
    <t>Factor only 25% of above additional profit in year 1</t>
  </si>
  <si>
    <t>Year 2</t>
  </si>
  <si>
    <t>Organic SEO</t>
  </si>
  <si>
    <t>CRM (24/7) - Live Chat &amp; Content Writing</t>
  </si>
  <si>
    <t>6 Operators</t>
  </si>
  <si>
    <t>HomeAway</t>
  </si>
  <si>
    <t>Others</t>
  </si>
  <si>
    <t>Total Improvement at the end of 24 months</t>
  </si>
  <si>
    <t>CRM - 7 Booking System</t>
  </si>
  <si>
    <t>CRM - 9 Marketing Platform (HubSpot or Sales Force)</t>
  </si>
  <si>
    <t>CRM - 10 Content Marketing and Media</t>
  </si>
  <si>
    <t>Content Marketing has already been accounted for</t>
  </si>
  <si>
    <t>Creation of Videos makes site more catchy</t>
  </si>
  <si>
    <t>Villa Secrets Brand Awareness</t>
  </si>
  <si>
    <t>CRM - 12 Sienna-bot</t>
  </si>
  <si>
    <t>Saves money on hospitality staff</t>
  </si>
  <si>
    <t>CRM - 13 Hospitality Systems</t>
  </si>
  <si>
    <t>Makes money from Safari's and multi leg holidays</t>
  </si>
  <si>
    <t>Allows use of 'Closing Agent'</t>
  </si>
  <si>
    <t>CRM - 17 Tutorials</t>
  </si>
  <si>
    <t>CRM - (New) Magic Galleries</t>
  </si>
  <si>
    <t>Cost of staff to deal with more enquires (33%)</t>
  </si>
  <si>
    <t>Factor only 25% of above additional profit in year 2</t>
  </si>
  <si>
    <t>Cost of staff &amp; expenses to deal with more enquires (50%)</t>
  </si>
  <si>
    <t>Add 100% of year one additional profit</t>
  </si>
  <si>
    <t>Projected 2nd year profit</t>
  </si>
  <si>
    <t>Projected 3rd year profit</t>
  </si>
  <si>
    <t>Total Improvement at the end of 36 months</t>
  </si>
  <si>
    <t>Add 100% of year two additional profit</t>
  </si>
  <si>
    <t>Overview</t>
  </si>
  <si>
    <t>2015 Profit</t>
  </si>
  <si>
    <t>Year 1 Profit</t>
  </si>
  <si>
    <t>Year 2 Profit</t>
  </si>
  <si>
    <t>Year 3 Profit</t>
  </si>
  <si>
    <t>Organic traffic makes more enquiries</t>
  </si>
  <si>
    <t>Savings in Hospitality Staff</t>
  </si>
  <si>
    <t>Increased guest blogs &amp; Syndication helps SEO</t>
  </si>
  <si>
    <t>Increased blogs increases direct clients</t>
  </si>
  <si>
    <t>Increased blogs increases social networks</t>
  </si>
  <si>
    <t>Increased magazine blogs increases mandates</t>
  </si>
  <si>
    <t>2015 Turnover x Increased Turnover</t>
  </si>
  <si>
    <t>2015 Turnover x Increased Expenses</t>
  </si>
  <si>
    <t>Add 2015 Shareholder Profit</t>
  </si>
  <si>
    <t>Magic Prices Entry Point increases mandates</t>
  </si>
  <si>
    <t>Distribution channels increases income from mandates</t>
  </si>
  <si>
    <t xml:space="preserve">Villas Cloud increases mandates </t>
  </si>
  <si>
    <t xml:space="preserve">Luxury Villa.pro increases income made from mandates </t>
  </si>
  <si>
    <t>CRM - 8 Financial System</t>
  </si>
  <si>
    <t>Decreases accounting bills by over 95%</t>
  </si>
  <si>
    <t>In connection with D-CRM Makes Fraud all but impossible</t>
  </si>
  <si>
    <t xml:space="preserve">Magic management accounts increase manager awareness </t>
  </si>
  <si>
    <t>Automated banking saves financial staff bills</t>
  </si>
  <si>
    <t>Improves marketing, so increases bookings</t>
  </si>
  <si>
    <t>Marketing of Videos improves SEO</t>
  </si>
  <si>
    <t>Creation of Villa Secrets Magazine increases mandates</t>
  </si>
  <si>
    <t>Videos &amp; Mags improve Villa Secrets Network branding</t>
  </si>
  <si>
    <t>International Expansion Villa Secrets Network branding</t>
  </si>
  <si>
    <t>CRM - 11 Analytics</t>
  </si>
  <si>
    <t xml:space="preserve">KissMetrics improves sales person awareness </t>
  </si>
  <si>
    <t>Analytics improves cold calling</t>
  </si>
  <si>
    <t xml:space="preserve">Analytics improves marketing </t>
  </si>
  <si>
    <t>Analytics improves social networks</t>
  </si>
  <si>
    <t>Analytics improves SEO</t>
  </si>
  <si>
    <t>Analytics improves website flow</t>
  </si>
  <si>
    <t>Improves client response time</t>
  </si>
  <si>
    <t>Assists clients through the booking process</t>
  </si>
  <si>
    <t>Encourages repeat business</t>
  </si>
  <si>
    <t>Improves customer experience so encourages repeat business</t>
  </si>
  <si>
    <t>makes income from concierge bookings</t>
  </si>
  <si>
    <t>CRM - 15 Experience Africa</t>
  </si>
  <si>
    <t>CRM - 16 Financial Predictions from CRM</t>
  </si>
  <si>
    <t>Improves oversight</t>
  </si>
  <si>
    <t>Improves staff knowledge of systems</t>
  </si>
  <si>
    <t>Improves traffic and SEO</t>
  </si>
  <si>
    <t>2015 Turnover x year 2 Increased Turnover</t>
  </si>
  <si>
    <t>2015 Turnover x year 2 Increased Expenses</t>
  </si>
  <si>
    <t>2015 Shareholder Profit</t>
  </si>
  <si>
    <t>Different Valuations</t>
  </si>
  <si>
    <t>Revenue (18 Months)</t>
  </si>
  <si>
    <t>Multiples of Profit (4 Years)</t>
  </si>
  <si>
    <t>Normalised Profit (4 Years)</t>
  </si>
  <si>
    <t>Add up</t>
  </si>
  <si>
    <t>Divide 3 for average value of Cape Town Luxury Villas</t>
  </si>
  <si>
    <t>Add current assets</t>
  </si>
  <si>
    <t>Cape Town Luxury Villas is worth</t>
  </si>
  <si>
    <t>Total Normalized Profits</t>
  </si>
  <si>
    <t>CTLV Additional Profit Streams (Normalised Profit)</t>
  </si>
  <si>
    <t>Sales &amp; Trust</t>
  </si>
  <si>
    <t>Turnover</t>
  </si>
  <si>
    <t>Cert PHP</t>
  </si>
  <si>
    <t xml:space="preserve">Zend </t>
  </si>
  <si>
    <t>System</t>
  </si>
  <si>
    <t>Days</t>
  </si>
  <si>
    <t>Designer</t>
  </si>
  <si>
    <t>Graphic</t>
  </si>
  <si>
    <t>HTML</t>
  </si>
  <si>
    <t>HTML 5</t>
  </si>
  <si>
    <t>Total</t>
  </si>
  <si>
    <t>Rand</t>
  </si>
  <si>
    <t>Hour</t>
  </si>
  <si>
    <t>Dollar</t>
  </si>
  <si>
    <t>Nick Ray</t>
  </si>
  <si>
    <t>Other</t>
  </si>
  <si>
    <t>Pound</t>
  </si>
  <si>
    <t>Dollars</t>
  </si>
  <si>
    <t>Subscriptions</t>
  </si>
  <si>
    <t>Monthly</t>
  </si>
  <si>
    <t>Yearly</t>
  </si>
  <si>
    <t>Programmer</t>
  </si>
  <si>
    <t>PHP</t>
  </si>
  <si>
    <t>Photoshop</t>
  </si>
  <si>
    <t>2 Days</t>
  </si>
  <si>
    <t>Pages, Footer &amp; Email Footer</t>
  </si>
  <si>
    <t>Copy Writer</t>
  </si>
  <si>
    <t>Magazine</t>
  </si>
  <si>
    <t>Blogger</t>
  </si>
  <si>
    <t>WordPress</t>
  </si>
  <si>
    <t>Project M</t>
  </si>
  <si>
    <t>Mobile Site As of 3 Mar 2016</t>
  </si>
  <si>
    <t>Mobile Site Next Update</t>
  </si>
  <si>
    <t>Magic Menus As of 3 Mar 2016</t>
  </si>
  <si>
    <t>Magic Menus After 3 Mar</t>
  </si>
  <si>
    <t>HubSpot API</t>
  </si>
  <si>
    <t>Sales Force API</t>
  </si>
  <si>
    <t>Cost of API with SalesForce or HubSpot</t>
  </si>
  <si>
    <t>Fix Outlook Problem</t>
  </si>
  <si>
    <t xml:space="preserve">Create VS CRM </t>
  </si>
  <si>
    <t>CRM - 3 Enquiry System</t>
  </si>
  <si>
    <t>On Site</t>
  </si>
  <si>
    <t>CRM - 5 Gift for Email</t>
  </si>
  <si>
    <t>ALREADY ACCOUNTED FOR IN YEAR 1</t>
  </si>
  <si>
    <t>Basic for Villa Secrets</t>
  </si>
  <si>
    <t>Villa Specialist</t>
  </si>
  <si>
    <t>Luxury Villa.pro</t>
  </si>
  <si>
    <t>Villas Tech (PMS)</t>
  </si>
  <si>
    <t>Connecting to Fin Tech</t>
  </si>
  <si>
    <t>Creating Spreadsheet System in CMS LOGIC</t>
  </si>
  <si>
    <t xml:space="preserve">CRM - 9 Marketing Platform </t>
  </si>
  <si>
    <t>Sales Force</t>
  </si>
  <si>
    <t>HubSpot</t>
  </si>
  <si>
    <t>Marketo.com</t>
  </si>
  <si>
    <t>CRM - 10 Content Marketing</t>
  </si>
  <si>
    <t>Connections to blogs and websites</t>
  </si>
  <si>
    <t>Increasing the auto update to SN by 100</t>
  </si>
  <si>
    <t>Magazine On Line</t>
  </si>
  <si>
    <t>Magazine print</t>
  </si>
  <si>
    <t>Video</t>
  </si>
  <si>
    <t>Marketing and Media</t>
  </si>
  <si>
    <t>International Expansion API</t>
  </si>
  <si>
    <t>International Expansion Other</t>
  </si>
  <si>
    <t>Social Network Software</t>
  </si>
  <si>
    <t>Hotjar</t>
  </si>
  <si>
    <t>memberships</t>
  </si>
  <si>
    <t>Create Voting System</t>
  </si>
  <si>
    <t>KissMetrics</t>
  </si>
  <si>
    <t>Create APIs to Amedus and Other</t>
  </si>
  <si>
    <t>Weeks</t>
  </si>
  <si>
    <t>Hours</t>
  </si>
  <si>
    <t>Cost of Divergent CRM and other Software Updates</t>
  </si>
  <si>
    <t>Create Logistic CRM &amp; CMS LOGIC</t>
  </si>
  <si>
    <t>$ to £</t>
  </si>
  <si>
    <t>$ to ZAR</t>
  </si>
  <si>
    <t>Normalized Profits</t>
  </si>
  <si>
    <t>CTLV is worth</t>
  </si>
  <si>
    <t>Cost of Software Licences</t>
  </si>
  <si>
    <t>Cost of All Updates</t>
  </si>
  <si>
    <t>Note: Cost is expected to double as new consepts are considered during the development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</si>
</sst>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$-409]* #,##0.00_ ;_-[$$-409]* \-#,##0.00\ ;_-[$$-409]* &quot;-&quot;??_ ;_-@_ "/>
    <numFmt numFmtId="165" formatCode="0.0%"/>
    <numFmt numFmtId="166" formatCode="_-* #,##0_-;\-* #,##0_-;_-* &quot;-&quot;??_-;_-@_-"/>
    <numFmt numFmtId="167" formatCode="_-[$ZAR]\ * #,##0.00_-;\-[$ZAR]\ * #,##0.00_-;_-[$ZAR]\ * &quot;-&quot;??_-;_-@_-"/>
    <numFmt numFmtId="169" formatCode="_-[$ZAR]\ * #,##0_-;\-[$ZAR]\ * #,##0_-;_-[$ZAR]\ * &quot;-&quot;??_-;_-@_-"/>
    <numFmt numFmtId="170" formatCode="_-[$$-409]* #,##0_ ;_-[$$-409]* \-#,##0\ ;_-[$$-409]* &quot;-&quot;??_ ;_-@_ "/>
    <numFmt numFmtId="171" formatCode="_-[$ZAR]\ * #,##0_-;\-[$ZAR]\ * #,##0_-;_-[$ZAR]\ * &quot;-&quot;_-;_-@_-"/>
    <numFmt numFmtId="172" formatCode="_-[$£-809]* #,##0_-;\-[$£-809]* #,##0_-;_-[$£-809]* &quot;-&quot;??_-;_-@_-"/>
    <numFmt numFmtId="173" formatCode="_-[$£-809]* #,##0.00_-;\-[$£-809]* #,##0.00_-;_-[$£-809]* &quot;-&quot;??_-;_-@_-"/>
    <numFmt numFmtId="174" formatCode="_-[$$-409]* #,##0.0_ ;_-[$$-409]* \-#,##0.0\ ;_-[$$-409]* &quot;-&quot;??_ ;_-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2" tint="-0.249977111117893"/>
      <name val="Calibri Light"/>
      <family val="2"/>
      <scheme val="maj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4"/>
      <color theme="1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1"/>
      <color theme="0" tint="-0.249977111117893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/>
    <xf numFmtId="165" fontId="3" fillId="0" borderId="0" xfId="0" applyNumberFormat="1" applyFont="1"/>
    <xf numFmtId="165" fontId="3" fillId="0" borderId="0" xfId="2" applyNumberFormat="1" applyFont="1" applyBorder="1"/>
    <xf numFmtId="165" fontId="3" fillId="0" borderId="0" xfId="0" applyNumberFormat="1" applyFont="1" applyBorder="1"/>
    <xf numFmtId="0" fontId="3" fillId="0" borderId="0" xfId="0" applyFont="1" applyFill="1"/>
    <xf numFmtId="165" fontId="3" fillId="2" borderId="1" xfId="2" applyNumberFormat="1" applyFont="1" applyFill="1" applyBorder="1"/>
    <xf numFmtId="165" fontId="3" fillId="2" borderId="2" xfId="2" applyNumberFormat="1" applyFont="1" applyFill="1" applyBorder="1"/>
    <xf numFmtId="165" fontId="3" fillId="2" borderId="0" xfId="2" applyNumberFormat="1" applyFont="1" applyFill="1" applyBorder="1"/>
    <xf numFmtId="165" fontId="3" fillId="2" borderId="1" xfId="0" applyNumberFormat="1" applyFont="1" applyFill="1" applyBorder="1"/>
    <xf numFmtId="165" fontId="3" fillId="3" borderId="1" xfId="0" applyNumberFormat="1" applyFont="1" applyFill="1" applyBorder="1"/>
    <xf numFmtId="167" fontId="3" fillId="2" borderId="1" xfId="0" applyNumberFormat="1" applyFont="1" applyFill="1" applyBorder="1"/>
    <xf numFmtId="165" fontId="4" fillId="4" borderId="0" xfId="0" applyNumberFormat="1" applyFont="1" applyFill="1" applyBorder="1"/>
    <xf numFmtId="165" fontId="3" fillId="2" borderId="0" xfId="0" applyNumberFormat="1" applyFont="1" applyFill="1" applyBorder="1"/>
    <xf numFmtId="165" fontId="3" fillId="0" borderId="0" xfId="2" applyNumberFormat="1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167" fontId="7" fillId="5" borderId="1" xfId="0" applyNumberFormat="1" applyFont="1" applyFill="1" applyBorder="1"/>
    <xf numFmtId="0" fontId="3" fillId="0" borderId="3" xfId="0" applyFont="1" applyBorder="1"/>
    <xf numFmtId="0" fontId="3" fillId="0" borderId="2" xfId="0" applyFont="1" applyBorder="1"/>
    <xf numFmtId="165" fontId="3" fillId="0" borderId="2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4" fillId="4" borderId="0" xfId="0" applyFont="1" applyFill="1" applyBorder="1"/>
    <xf numFmtId="0" fontId="3" fillId="0" borderId="6" xfId="0" applyFont="1" applyBorder="1"/>
    <xf numFmtId="0" fontId="4" fillId="0" borderId="0" xfId="0" applyFont="1" applyFill="1" applyBorder="1"/>
    <xf numFmtId="0" fontId="6" fillId="3" borderId="0" xfId="0" applyFont="1" applyFill="1" applyBorder="1" applyAlignment="1">
      <alignment horizontal="left"/>
    </xf>
    <xf numFmtId="0" fontId="7" fillId="2" borderId="0" xfId="0" applyFont="1" applyFill="1" applyBorder="1"/>
    <xf numFmtId="9" fontId="3" fillId="2" borderId="0" xfId="2" applyFont="1" applyFill="1" applyBorder="1"/>
    <xf numFmtId="0" fontId="7" fillId="0" borderId="0" xfId="0" applyFont="1" applyBorder="1"/>
    <xf numFmtId="9" fontId="3" fillId="0" borderId="0" xfId="2" applyFont="1" applyBorder="1"/>
    <xf numFmtId="0" fontId="7" fillId="0" borderId="0" xfId="0" applyFont="1" applyFill="1" applyBorder="1"/>
    <xf numFmtId="9" fontId="3" fillId="0" borderId="0" xfId="2" applyFont="1" applyFill="1" applyBorder="1"/>
    <xf numFmtId="9" fontId="3" fillId="2" borderId="0" xfId="0" applyNumberFormat="1" applyFont="1" applyFill="1" applyBorder="1"/>
    <xf numFmtId="9" fontId="3" fillId="0" borderId="0" xfId="0" applyNumberFormat="1" applyFont="1" applyFill="1" applyBorder="1"/>
    <xf numFmtId="9" fontId="3" fillId="0" borderId="0" xfId="0" applyNumberFormat="1" applyFont="1" applyBorder="1"/>
    <xf numFmtId="0" fontId="3" fillId="0" borderId="5" xfId="0" applyFont="1" applyFill="1" applyBorder="1"/>
    <xf numFmtId="0" fontId="7" fillId="3" borderId="0" xfId="0" applyFont="1" applyFill="1" applyBorder="1"/>
    <xf numFmtId="0" fontId="3" fillId="3" borderId="0" xfId="0" applyFont="1" applyFill="1" applyBorder="1"/>
    <xf numFmtId="167" fontId="3" fillId="3" borderId="0" xfId="0" applyNumberFormat="1" applyFont="1" applyFill="1" applyBorder="1"/>
    <xf numFmtId="165" fontId="3" fillId="3" borderId="0" xfId="0" applyNumberFormat="1" applyFont="1" applyFill="1" applyBorder="1"/>
    <xf numFmtId="167" fontId="3" fillId="0" borderId="0" xfId="0" applyNumberFormat="1" applyFont="1" applyBorder="1"/>
    <xf numFmtId="167" fontId="3" fillId="2" borderId="0" xfId="0" applyNumberFormat="1" applyFont="1" applyFill="1" applyBorder="1"/>
    <xf numFmtId="0" fontId="3" fillId="3" borderId="0" xfId="0" applyNumberFormat="1" applyFont="1" applyFill="1" applyBorder="1"/>
    <xf numFmtId="9" fontId="3" fillId="3" borderId="0" xfId="0" applyNumberFormat="1" applyFont="1" applyFill="1" applyBorder="1"/>
    <xf numFmtId="0" fontId="7" fillId="2" borderId="0" xfId="1" applyNumberFormat="1" applyFont="1" applyFill="1" applyBorder="1"/>
    <xf numFmtId="167" fontId="7" fillId="2" borderId="0" xfId="0" applyNumberFormat="1" applyFont="1" applyFill="1" applyBorder="1"/>
    <xf numFmtId="0" fontId="3" fillId="3" borderId="0" xfId="1" applyNumberFormat="1" applyFont="1" applyFill="1" applyBorder="1"/>
    <xf numFmtId="166" fontId="3" fillId="2" borderId="0" xfId="1" applyNumberFormat="1" applyFont="1" applyFill="1" applyBorder="1"/>
    <xf numFmtId="166" fontId="3" fillId="3" borderId="0" xfId="1" applyNumberFormat="1" applyFont="1" applyFill="1" applyBorder="1"/>
    <xf numFmtId="0" fontId="3" fillId="0" borderId="6" xfId="0" applyFont="1" applyFill="1" applyBorder="1"/>
    <xf numFmtId="167" fontId="3" fillId="0" borderId="0" xfId="0" applyNumberFormat="1" applyFont="1" applyFill="1" applyBorder="1"/>
    <xf numFmtId="0" fontId="3" fillId="6" borderId="0" xfId="0" applyNumberFormat="1" applyFont="1" applyFill="1" applyBorder="1"/>
    <xf numFmtId="9" fontId="3" fillId="6" borderId="0" xfId="0" applyNumberFormat="1" applyFont="1" applyFill="1" applyBorder="1"/>
    <xf numFmtId="0" fontId="7" fillId="6" borderId="0" xfId="1" applyNumberFormat="1" applyFont="1" applyFill="1" applyBorder="1"/>
    <xf numFmtId="167" fontId="7" fillId="6" borderId="0" xfId="0" applyNumberFormat="1" applyFont="1" applyFill="1" applyBorder="1"/>
    <xf numFmtId="0" fontId="3" fillId="4" borderId="0" xfId="1" applyNumberFormat="1" applyFont="1" applyFill="1" applyBorder="1"/>
    <xf numFmtId="9" fontId="3" fillId="4" borderId="0" xfId="0" applyNumberFormat="1" applyFont="1" applyFill="1" applyBorder="1"/>
    <xf numFmtId="166" fontId="3" fillId="4" borderId="0" xfId="1" applyNumberFormat="1" applyFont="1" applyFill="1" applyBorder="1"/>
    <xf numFmtId="167" fontId="3" fillId="4" borderId="0" xfId="0" applyNumberFormat="1" applyFont="1" applyFill="1" applyBorder="1"/>
    <xf numFmtId="0" fontId="3" fillId="2" borderId="0" xfId="1" applyNumberFormat="1" applyFont="1" applyFill="1" applyBorder="1"/>
    <xf numFmtId="0" fontId="7" fillId="5" borderId="0" xfId="1" applyNumberFormat="1" applyFont="1" applyFill="1" applyBorder="1"/>
    <xf numFmtId="0" fontId="3" fillId="6" borderId="0" xfId="0" applyFont="1" applyFill="1" applyBorder="1"/>
    <xf numFmtId="167" fontId="3" fillId="6" borderId="0" xfId="0" applyNumberFormat="1" applyFont="1" applyFill="1" applyBorder="1"/>
    <xf numFmtId="0" fontId="3" fillId="4" borderId="0" xfId="0" applyFont="1" applyFill="1" applyBorder="1"/>
    <xf numFmtId="0" fontId="3" fillId="0" borderId="7" xfId="0" applyFont="1" applyBorder="1"/>
    <xf numFmtId="0" fontId="3" fillId="0" borderId="8" xfId="0" applyFont="1" applyBorder="1"/>
    <xf numFmtId="165" fontId="3" fillId="0" borderId="8" xfId="0" applyNumberFormat="1" applyFont="1" applyBorder="1"/>
    <xf numFmtId="0" fontId="3" fillId="0" borderId="9" xfId="0" applyFont="1" applyBorder="1"/>
    <xf numFmtId="0" fontId="5" fillId="0" borderId="0" xfId="0" applyFont="1" applyBorder="1"/>
    <xf numFmtId="0" fontId="4" fillId="0" borderId="0" xfId="0" applyFont="1" applyBorder="1"/>
    <xf numFmtId="167" fontId="5" fillId="2" borderId="1" xfId="0" applyNumberFormat="1" applyFont="1" applyFill="1" applyBorder="1"/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2" borderId="0" xfId="0" applyFont="1" applyFill="1" applyBorder="1"/>
    <xf numFmtId="165" fontId="4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5" xfId="0" applyFont="1" applyBorder="1"/>
    <xf numFmtId="0" fontId="8" fillId="4" borderId="0" xfId="0" applyFont="1" applyFill="1" applyBorder="1"/>
    <xf numFmtId="165" fontId="8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/>
    <xf numFmtId="0" fontId="8" fillId="4" borderId="0" xfId="0" applyFont="1" applyFill="1" applyBorder="1" applyAlignment="1">
      <alignment horizontal="center"/>
    </xf>
    <xf numFmtId="0" fontId="8" fillId="0" borderId="0" xfId="0" applyFont="1"/>
    <xf numFmtId="165" fontId="8" fillId="6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8" borderId="0" xfId="0" applyFont="1" applyFill="1" applyBorder="1"/>
    <xf numFmtId="165" fontId="8" fillId="8" borderId="0" xfId="0" applyNumberFormat="1" applyFont="1" applyFill="1" applyBorder="1" applyAlignment="1">
      <alignment horizontal="center"/>
    </xf>
    <xf numFmtId="165" fontId="8" fillId="8" borderId="0" xfId="0" applyNumberFormat="1" applyFont="1" applyFill="1" applyBorder="1"/>
    <xf numFmtId="0" fontId="8" fillId="8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64" fontId="8" fillId="6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4" fontId="8" fillId="8" borderId="0" xfId="0" applyNumberFormat="1" applyFont="1" applyFill="1" applyBorder="1" applyAlignment="1">
      <alignment horizontal="center"/>
    </xf>
    <xf numFmtId="170" fontId="8" fillId="8" borderId="0" xfId="0" applyNumberFormat="1" applyFont="1" applyFill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169" fontId="3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center"/>
    </xf>
    <xf numFmtId="0" fontId="8" fillId="6" borderId="0" xfId="0" applyNumberFormat="1" applyFont="1" applyFill="1" applyBorder="1" applyAlignment="1">
      <alignment horizontal="center"/>
    </xf>
    <xf numFmtId="172" fontId="8" fillId="4" borderId="0" xfId="0" applyNumberFormat="1" applyFont="1" applyFill="1" applyBorder="1" applyAlignment="1">
      <alignment horizontal="center"/>
    </xf>
    <xf numFmtId="172" fontId="8" fillId="8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9" borderId="0" xfId="0" applyFont="1" applyFill="1" applyBorder="1"/>
    <xf numFmtId="165" fontId="8" fillId="9" borderId="0" xfId="0" applyNumberFormat="1" applyFont="1" applyFill="1" applyBorder="1"/>
    <xf numFmtId="171" fontId="3" fillId="4" borderId="1" xfId="0" applyNumberFormat="1" applyFont="1" applyFill="1" applyBorder="1" applyAlignment="1">
      <alignment horizontal="center"/>
    </xf>
    <xf numFmtId="170" fontId="3" fillId="4" borderId="1" xfId="0" applyNumberFormat="1" applyFont="1" applyFill="1" applyBorder="1" applyAlignment="1">
      <alignment horizontal="center"/>
    </xf>
    <xf numFmtId="171" fontId="3" fillId="3" borderId="10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71" fontId="14" fillId="7" borderId="1" xfId="0" applyNumberFormat="1" applyFont="1" applyFill="1" applyBorder="1" applyAlignment="1">
      <alignment horizontal="center"/>
    </xf>
    <xf numFmtId="170" fontId="14" fillId="7" borderId="1" xfId="0" applyNumberFormat="1" applyFont="1" applyFill="1" applyBorder="1" applyAlignment="1">
      <alignment horizontal="center"/>
    </xf>
    <xf numFmtId="164" fontId="14" fillId="7" borderId="1" xfId="0" applyNumberFormat="1" applyFont="1" applyFill="1" applyBorder="1" applyAlignment="1">
      <alignment horizontal="center"/>
    </xf>
    <xf numFmtId="165" fontId="8" fillId="0" borderId="0" xfId="0" applyNumberFormat="1" applyFont="1" applyBorder="1"/>
    <xf numFmtId="165" fontId="8" fillId="2" borderId="0" xfId="2" applyNumberFormat="1" applyFont="1" applyFill="1" applyBorder="1"/>
    <xf numFmtId="0" fontId="8" fillId="2" borderId="0" xfId="0" applyFont="1" applyFill="1" applyBorder="1"/>
    <xf numFmtId="165" fontId="8" fillId="2" borderId="1" xfId="2" applyNumberFormat="1" applyFont="1" applyFill="1" applyBorder="1"/>
    <xf numFmtId="165" fontId="8" fillId="0" borderId="0" xfId="2" applyNumberFormat="1" applyFont="1" applyBorder="1"/>
    <xf numFmtId="165" fontId="8" fillId="2" borderId="2" xfId="2" applyNumberFormat="1" applyFont="1" applyFill="1" applyBorder="1"/>
    <xf numFmtId="165" fontId="8" fillId="2" borderId="0" xfId="0" applyNumberFormat="1" applyFont="1" applyFill="1" applyBorder="1"/>
    <xf numFmtId="165" fontId="8" fillId="0" borderId="0" xfId="2" applyNumberFormat="1" applyFont="1" applyFill="1" applyBorder="1"/>
    <xf numFmtId="0" fontId="8" fillId="0" borderId="0" xfId="0" applyFont="1" applyFill="1" applyBorder="1"/>
    <xf numFmtId="165" fontId="8" fillId="2" borderId="1" xfId="0" applyNumberFormat="1" applyFont="1" applyFill="1" applyBorder="1"/>
    <xf numFmtId="165" fontId="8" fillId="3" borderId="1" xfId="0" applyNumberFormat="1" applyFont="1" applyFill="1" applyBorder="1"/>
    <xf numFmtId="0" fontId="8" fillId="3" borderId="0" xfId="0" applyFont="1" applyFill="1" applyBorder="1"/>
    <xf numFmtId="165" fontId="8" fillId="3" borderId="0" xfId="0" applyNumberFormat="1" applyFont="1" applyFill="1" applyBorder="1"/>
    <xf numFmtId="165" fontId="8" fillId="2" borderId="8" xfId="2" applyNumberFormat="1" applyFont="1" applyFill="1" applyBorder="1"/>
    <xf numFmtId="0" fontId="8" fillId="2" borderId="8" xfId="0" applyFont="1" applyFill="1" applyBorder="1"/>
    <xf numFmtId="165" fontId="8" fillId="2" borderId="11" xfId="2" applyNumberFormat="1" applyFont="1" applyFill="1" applyBorder="1"/>
    <xf numFmtId="165" fontId="8" fillId="0" borderId="8" xfId="0" applyNumberFormat="1" applyFont="1" applyBorder="1"/>
    <xf numFmtId="0" fontId="8" fillId="0" borderId="8" xfId="0" applyFont="1" applyBorder="1"/>
    <xf numFmtId="165" fontId="8" fillId="0" borderId="0" xfId="0" applyNumberFormat="1" applyFont="1"/>
    <xf numFmtId="165" fontId="8" fillId="0" borderId="2" xfId="0" applyNumberFormat="1" applyFont="1" applyBorder="1"/>
    <xf numFmtId="0" fontId="8" fillId="0" borderId="2" xfId="0" applyFont="1" applyBorder="1"/>
    <xf numFmtId="0" fontId="3" fillId="0" borderId="2" xfId="0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9" fontId="8" fillId="9" borderId="0" xfId="0" applyNumberFormat="1" applyFont="1" applyFill="1" applyBorder="1" applyAlignment="1">
      <alignment horizontal="center"/>
    </xf>
    <xf numFmtId="171" fontId="8" fillId="9" borderId="0" xfId="0" applyNumberFormat="1" applyFont="1" applyFill="1" applyBorder="1" applyAlignment="1">
      <alignment horizontal="center"/>
    </xf>
    <xf numFmtId="170" fontId="8" fillId="9" borderId="0" xfId="0" applyNumberFormat="1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0" fontId="8" fillId="0" borderId="6" xfId="0" applyFont="1" applyBorder="1"/>
    <xf numFmtId="169" fontId="8" fillId="6" borderId="0" xfId="0" applyNumberFormat="1" applyFont="1" applyFill="1" applyBorder="1" applyAlignment="1">
      <alignment horizontal="center"/>
    </xf>
    <xf numFmtId="171" fontId="8" fillId="6" borderId="0" xfId="0" applyNumberFormat="1" applyFont="1" applyFill="1" applyBorder="1" applyAlignment="1">
      <alignment horizontal="center"/>
    </xf>
    <xf numFmtId="170" fontId="8" fillId="6" borderId="0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69" fontId="8" fillId="4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Border="1" applyAlignment="1">
      <alignment horizontal="center"/>
    </xf>
    <xf numFmtId="170" fontId="8" fillId="4" borderId="0" xfId="0" applyNumberFormat="1" applyFont="1" applyFill="1" applyBorder="1" applyAlignment="1">
      <alignment horizontal="center"/>
    </xf>
    <xf numFmtId="170" fontId="8" fillId="4" borderId="0" xfId="0" applyNumberFormat="1" applyFont="1" applyFill="1" applyBorder="1"/>
    <xf numFmtId="169" fontId="8" fillId="8" borderId="0" xfId="0" applyNumberFormat="1" applyFont="1" applyFill="1" applyBorder="1" applyAlignment="1">
      <alignment horizontal="center"/>
    </xf>
    <xf numFmtId="171" fontId="8" fillId="8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9" fontId="3" fillId="2" borderId="0" xfId="0" applyNumberFormat="1" applyFont="1" applyFill="1" applyBorder="1" applyAlignment="1">
      <alignment horizontal="center"/>
    </xf>
    <xf numFmtId="171" fontId="3" fillId="2" borderId="0" xfId="0" applyNumberFormat="1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0" fontId="3" fillId="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3" borderId="0" xfId="0" applyFont="1" applyFill="1" applyBorder="1"/>
    <xf numFmtId="1" fontId="12" fillId="3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71" fontId="12" fillId="3" borderId="0" xfId="0" applyNumberFormat="1" applyFont="1" applyFill="1" applyBorder="1"/>
    <xf numFmtId="164" fontId="12" fillId="3" borderId="0" xfId="3" applyNumberFormat="1" applyFont="1" applyFill="1" applyBorder="1"/>
    <xf numFmtId="0" fontId="12" fillId="0" borderId="0" xfId="0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69" fontId="12" fillId="3" borderId="0" xfId="0" applyNumberFormat="1" applyFont="1" applyFill="1" applyBorder="1" applyAlignment="1">
      <alignment horizontal="center"/>
    </xf>
    <xf numFmtId="171" fontId="12" fillId="3" borderId="0" xfId="0" applyNumberFormat="1" applyFont="1" applyFill="1" applyBorder="1" applyAlignment="1">
      <alignment horizontal="center"/>
    </xf>
    <xf numFmtId="170" fontId="12" fillId="3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4" fillId="7" borderId="0" xfId="0" applyFont="1" applyFill="1" applyBorder="1"/>
    <xf numFmtId="1" fontId="14" fillId="7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169" fontId="13" fillId="7" borderId="0" xfId="0" applyNumberFormat="1" applyFont="1" applyFill="1" applyBorder="1" applyAlignment="1">
      <alignment horizontal="center"/>
    </xf>
    <xf numFmtId="170" fontId="14" fillId="7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9" fontId="3" fillId="0" borderId="8" xfId="0" applyNumberFormat="1" applyFont="1" applyFill="1" applyBorder="1" applyAlignment="1">
      <alignment horizontal="center"/>
    </xf>
    <xf numFmtId="171" fontId="3" fillId="0" borderId="8" xfId="0" applyNumberFormat="1" applyFont="1" applyFill="1" applyBorder="1" applyAlignment="1">
      <alignment horizontal="center"/>
    </xf>
    <xf numFmtId="170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4" fillId="9" borderId="0" xfId="0" applyFont="1" applyFill="1" applyBorder="1"/>
    <xf numFmtId="174" fontId="8" fillId="6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74" fontId="8" fillId="3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Border="1" applyAlignment="1">
      <alignment horizontal="center"/>
    </xf>
    <xf numFmtId="167" fontId="8" fillId="8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172" fontId="15" fillId="0" borderId="0" xfId="3" applyNumberFormat="1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L281"/>
  <sheetViews>
    <sheetView showGridLines="0" showRowColHeaders="0" tabSelected="1" workbookViewId="0">
      <selection activeCell="D30" sqref="D30"/>
    </sheetView>
  </sheetViews>
  <sheetFormatPr defaultRowHeight="15.6" x14ac:dyDescent="0.3"/>
  <cols>
    <col min="1" max="2" width="4.44140625" style="1" customWidth="1"/>
    <col min="3" max="3" width="28.6640625" style="1" customWidth="1"/>
    <col min="4" max="4" width="38.21875" style="1" customWidth="1"/>
    <col min="5" max="5" width="4.21875" style="1" hidden="1" customWidth="1"/>
    <col min="6" max="6" width="6.6640625" style="1" hidden="1" customWidth="1"/>
    <col min="7" max="7" width="9.109375" style="134" bestFit="1" customWidth="1"/>
    <col min="8" max="8" width="3.77734375" style="84" hidden="1" customWidth="1"/>
    <col min="9" max="9" width="6.44140625" style="134" hidden="1" customWidth="1"/>
    <col min="10" max="10" width="8.33203125" style="134" customWidth="1"/>
    <col min="11" max="11" width="3.21875" style="1" hidden="1" customWidth="1"/>
    <col min="12" max="12" width="8.33203125" style="1" customWidth="1"/>
    <col min="13" max="13" width="8.88671875" style="77"/>
    <col min="14" max="14" width="2.44140625" style="77" customWidth="1"/>
    <col min="15" max="15" width="8.88671875" style="77"/>
    <col min="16" max="16" width="1.5546875" style="77" customWidth="1"/>
    <col min="17" max="17" width="8.88671875" style="77"/>
    <col min="18" max="18" width="2.21875" style="77" customWidth="1"/>
    <col min="19" max="19" width="8.88671875" style="77" customWidth="1"/>
    <col min="20" max="20" width="2.33203125" style="77" customWidth="1"/>
    <col min="21" max="21" width="8.88671875" style="77" customWidth="1"/>
    <col min="22" max="22" width="3.5546875" style="77" customWidth="1"/>
    <col min="23" max="23" width="8.88671875" style="77" customWidth="1"/>
    <col min="24" max="24" width="2.33203125" style="77" customWidth="1"/>
    <col min="25" max="25" width="2.33203125" style="77" hidden="1" customWidth="1"/>
    <col min="26" max="26" width="8.88671875" style="77" customWidth="1"/>
    <col min="27" max="27" width="0.109375" style="77" customWidth="1"/>
    <col min="28" max="28" width="7" style="77" customWidth="1"/>
    <col min="29" max="29" width="10.33203125" style="93" hidden="1" customWidth="1"/>
    <col min="30" max="30" width="21.44140625" style="100" bestFit="1" customWidth="1"/>
    <col min="31" max="31" width="6.109375" style="95" hidden="1" customWidth="1"/>
    <col min="32" max="32" width="1.77734375" style="95" customWidth="1"/>
    <col min="33" max="33" width="17.88671875" style="95" bestFit="1" customWidth="1"/>
    <col min="34" max="34" width="9" style="77" customWidth="1"/>
    <col min="35" max="35" width="14.33203125" style="77" customWidth="1"/>
    <col min="36" max="36" width="16.44140625" style="94" bestFit="1" customWidth="1"/>
    <col min="37" max="37" width="18.21875" style="94" bestFit="1" customWidth="1"/>
    <col min="38" max="16384" width="8.88671875" style="1"/>
  </cols>
  <sheetData>
    <row r="2" spans="2:38" x14ac:dyDescent="0.3">
      <c r="B2" s="19"/>
      <c r="C2" s="20"/>
      <c r="D2" s="20"/>
      <c r="E2" s="20"/>
      <c r="F2" s="20"/>
      <c r="G2" s="135"/>
      <c r="H2" s="136"/>
      <c r="I2" s="135"/>
      <c r="J2" s="135"/>
      <c r="K2" s="20"/>
      <c r="L2" s="20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8"/>
      <c r="AD2" s="139"/>
      <c r="AE2" s="140"/>
      <c r="AF2" s="140"/>
      <c r="AG2" s="140"/>
      <c r="AH2" s="137"/>
      <c r="AI2" s="137"/>
      <c r="AJ2" s="141"/>
      <c r="AK2" s="141"/>
      <c r="AL2" s="22"/>
    </row>
    <row r="3" spans="2:38" s="84" customFormat="1" ht="23.4" x14ac:dyDescent="0.45">
      <c r="B3" s="79"/>
      <c r="C3" s="209" t="s">
        <v>218</v>
      </c>
      <c r="D3" s="107"/>
      <c r="E3" s="107"/>
      <c r="F3" s="107"/>
      <c r="G3" s="108"/>
      <c r="H3" s="107"/>
      <c r="I3" s="108"/>
      <c r="J3" s="108"/>
      <c r="K3" s="107"/>
      <c r="L3" s="107"/>
      <c r="M3" s="142" t="s">
        <v>168</v>
      </c>
      <c r="N3" s="142"/>
      <c r="O3" s="142" t="s">
        <v>177</v>
      </c>
      <c r="P3" s="142"/>
      <c r="Q3" s="142" t="s">
        <v>153</v>
      </c>
      <c r="R3" s="142"/>
      <c r="S3" s="142" t="s">
        <v>153</v>
      </c>
      <c r="T3" s="142"/>
      <c r="U3" s="142" t="s">
        <v>168</v>
      </c>
      <c r="V3" s="142"/>
      <c r="W3" s="142" t="s">
        <v>173</v>
      </c>
      <c r="X3" s="142"/>
      <c r="Y3" s="142"/>
      <c r="Z3" s="142" t="s">
        <v>162</v>
      </c>
      <c r="AA3" s="142"/>
      <c r="AB3" s="142"/>
      <c r="AC3" s="143"/>
      <c r="AD3" s="144"/>
      <c r="AE3" s="145"/>
      <c r="AF3" s="145"/>
      <c r="AG3" s="145" t="s">
        <v>160</v>
      </c>
      <c r="AH3" s="142" t="s">
        <v>163</v>
      </c>
      <c r="AI3" s="142"/>
      <c r="AJ3" s="146" t="s">
        <v>164</v>
      </c>
      <c r="AK3" s="146" t="s">
        <v>164</v>
      </c>
      <c r="AL3" s="147"/>
    </row>
    <row r="4" spans="2:38" s="91" customFormat="1" x14ac:dyDescent="0.3">
      <c r="B4" s="92"/>
      <c r="C4" s="86"/>
      <c r="D4" s="86"/>
      <c r="E4" s="86"/>
      <c r="F4" s="86"/>
      <c r="G4" s="85"/>
      <c r="H4" s="86"/>
      <c r="I4" s="85"/>
      <c r="J4" s="85" t="s">
        <v>148</v>
      </c>
      <c r="K4" s="86"/>
      <c r="L4" s="86"/>
      <c r="M4" s="86" t="s">
        <v>150</v>
      </c>
      <c r="N4" s="86"/>
      <c r="O4" s="86" t="s">
        <v>151</v>
      </c>
      <c r="P4" s="86"/>
      <c r="Q4" s="86" t="s">
        <v>154</v>
      </c>
      <c r="R4" s="86"/>
      <c r="S4" s="86" t="s">
        <v>155</v>
      </c>
      <c r="T4" s="86"/>
      <c r="U4" s="86" t="s">
        <v>169</v>
      </c>
      <c r="V4" s="86"/>
      <c r="W4" s="86" t="s">
        <v>174</v>
      </c>
      <c r="X4" s="86"/>
      <c r="Y4" s="86"/>
      <c r="Z4" s="86" t="s">
        <v>161</v>
      </c>
      <c r="AA4" s="86"/>
      <c r="AB4" s="86" t="s">
        <v>157</v>
      </c>
      <c r="AC4" s="148"/>
      <c r="AD4" s="149" t="s">
        <v>158</v>
      </c>
      <c r="AE4" s="150"/>
      <c r="AF4" s="150"/>
      <c r="AG4" s="103">
        <v>6.4000000000000001E-2</v>
      </c>
      <c r="AH4" s="86">
        <v>4.4999999999999998E-2</v>
      </c>
      <c r="AI4" s="86"/>
      <c r="AJ4" s="96" t="s">
        <v>165</v>
      </c>
      <c r="AK4" s="96" t="s">
        <v>165</v>
      </c>
      <c r="AL4" s="151"/>
    </row>
    <row r="5" spans="2:38" s="84" customFormat="1" x14ac:dyDescent="0.3">
      <c r="B5" s="79"/>
      <c r="C5" s="80" t="s">
        <v>146</v>
      </c>
      <c r="D5" s="80"/>
      <c r="E5" s="80"/>
      <c r="F5" s="80"/>
      <c r="G5" s="81" t="s">
        <v>148</v>
      </c>
      <c r="H5" s="80"/>
      <c r="I5" s="82"/>
      <c r="J5" s="83" t="s">
        <v>13</v>
      </c>
      <c r="K5" s="83"/>
      <c r="L5" s="83"/>
      <c r="M5" s="83" t="s">
        <v>149</v>
      </c>
      <c r="N5" s="83"/>
      <c r="O5" s="83" t="s">
        <v>153</v>
      </c>
      <c r="P5" s="83"/>
      <c r="Q5" s="83" t="s">
        <v>170</v>
      </c>
      <c r="R5" s="83"/>
      <c r="S5" s="83" t="s">
        <v>156</v>
      </c>
      <c r="T5" s="83"/>
      <c r="U5" s="83" t="s">
        <v>176</v>
      </c>
      <c r="V5" s="83"/>
      <c r="W5" s="83" t="s">
        <v>175</v>
      </c>
      <c r="X5" s="83"/>
      <c r="Y5" s="83"/>
      <c r="Z5" s="83" t="s">
        <v>162</v>
      </c>
      <c r="AA5" s="83"/>
      <c r="AB5" s="83" t="s">
        <v>159</v>
      </c>
      <c r="AC5" s="152"/>
      <c r="AD5" s="153">
        <v>900</v>
      </c>
      <c r="AE5" s="154"/>
      <c r="AF5" s="154"/>
      <c r="AG5" s="155">
        <f>AD5*AG4</f>
        <v>57.6</v>
      </c>
      <c r="AH5" s="104">
        <f>AD5*AH4</f>
        <v>40.5</v>
      </c>
      <c r="AI5" s="104"/>
      <c r="AJ5" s="97" t="s">
        <v>166</v>
      </c>
      <c r="AK5" s="97" t="s">
        <v>167</v>
      </c>
      <c r="AL5" s="147"/>
    </row>
    <row r="6" spans="2:38" s="84" customFormat="1" x14ac:dyDescent="0.3">
      <c r="B6" s="79"/>
      <c r="C6" s="87"/>
      <c r="D6" s="87"/>
      <c r="E6" s="87"/>
      <c r="F6" s="87"/>
      <c r="G6" s="88"/>
      <c r="H6" s="87"/>
      <c r="I6" s="89"/>
      <c r="J6" s="90"/>
      <c r="K6" s="87"/>
      <c r="L6" s="87"/>
      <c r="M6" s="90" t="s">
        <v>152</v>
      </c>
      <c r="N6" s="90"/>
      <c r="O6" s="90" t="s">
        <v>152</v>
      </c>
      <c r="P6" s="90"/>
      <c r="Q6" s="90" t="s">
        <v>152</v>
      </c>
      <c r="R6" s="90"/>
      <c r="S6" s="90" t="s">
        <v>152</v>
      </c>
      <c r="T6" s="90"/>
      <c r="U6" s="90" t="s">
        <v>171</v>
      </c>
      <c r="V6" s="90"/>
      <c r="W6" s="90" t="s">
        <v>171</v>
      </c>
      <c r="X6" s="90"/>
      <c r="Y6" s="90"/>
      <c r="Z6" s="90" t="s">
        <v>152</v>
      </c>
      <c r="AA6" s="90"/>
      <c r="AB6" s="90" t="s">
        <v>152</v>
      </c>
      <c r="AC6" s="156"/>
      <c r="AD6" s="157">
        <f>AD5*7</f>
        <v>6300</v>
      </c>
      <c r="AE6" s="99"/>
      <c r="AF6" s="99"/>
      <c r="AG6" s="99">
        <f>AD6*AG4</f>
        <v>403.2</v>
      </c>
      <c r="AH6" s="105">
        <f>AH5*7</f>
        <v>283.5</v>
      </c>
      <c r="AI6" s="105"/>
      <c r="AJ6" s="98"/>
      <c r="AK6" s="98"/>
      <c r="AL6" s="147"/>
    </row>
    <row r="7" spans="2:38" ht="16.2" customHeight="1" x14ac:dyDescent="0.45">
      <c r="B7" s="23"/>
      <c r="C7" s="26"/>
      <c r="D7" s="16"/>
      <c r="E7" s="17"/>
      <c r="F7" s="17"/>
      <c r="G7" s="116"/>
      <c r="H7" s="106"/>
      <c r="I7" s="116"/>
      <c r="J7" s="116"/>
      <c r="K7" s="17"/>
      <c r="L7" s="17"/>
      <c r="M7" s="158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0"/>
      <c r="AD7" s="161"/>
      <c r="AE7" s="162"/>
      <c r="AF7" s="162"/>
      <c r="AG7" s="162"/>
      <c r="AH7" s="159"/>
      <c r="AI7" s="159"/>
      <c r="AJ7" s="163"/>
      <c r="AK7" s="163"/>
      <c r="AL7" s="25"/>
    </row>
    <row r="8" spans="2:38" ht="21" x14ac:dyDescent="0.4">
      <c r="B8" s="23"/>
      <c r="C8" s="27" t="s">
        <v>57</v>
      </c>
      <c r="D8" s="17"/>
      <c r="E8" s="17"/>
      <c r="F8" s="17"/>
      <c r="G8" s="106"/>
      <c r="H8" s="106"/>
      <c r="I8" s="116"/>
      <c r="J8" s="106"/>
      <c r="K8" s="17"/>
      <c r="L8" s="17"/>
      <c r="M8" s="158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0"/>
      <c r="AD8" s="161"/>
      <c r="AE8" s="162"/>
      <c r="AF8" s="162"/>
      <c r="AG8" s="162"/>
      <c r="AH8" s="159"/>
      <c r="AI8" s="159"/>
      <c r="AJ8" s="163"/>
      <c r="AK8" s="163"/>
      <c r="AL8" s="25"/>
    </row>
    <row r="9" spans="2:38" ht="18" x14ac:dyDescent="0.35">
      <c r="B9" s="23"/>
      <c r="C9" s="17"/>
      <c r="D9" s="17"/>
      <c r="E9" s="17"/>
      <c r="F9" s="17"/>
      <c r="G9" s="116"/>
      <c r="H9" s="106"/>
      <c r="I9" s="116"/>
      <c r="J9" s="106"/>
      <c r="K9" s="17"/>
      <c r="L9" s="17"/>
      <c r="M9" s="158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  <c r="AD9" s="161"/>
      <c r="AE9" s="162"/>
      <c r="AF9" s="162"/>
      <c r="AG9" s="162"/>
      <c r="AH9" s="159"/>
      <c r="AI9" s="159"/>
      <c r="AJ9" s="163"/>
      <c r="AK9" s="163"/>
      <c r="AL9" s="25"/>
    </row>
    <row r="10" spans="2:38" x14ac:dyDescent="0.3">
      <c r="B10" s="23"/>
      <c r="C10" s="28" t="s">
        <v>172</v>
      </c>
      <c r="D10" s="15"/>
      <c r="E10" s="15"/>
      <c r="F10" s="29"/>
      <c r="G10" s="117"/>
      <c r="H10" s="118"/>
      <c r="I10" s="117"/>
      <c r="J10" s="117"/>
      <c r="K10" s="15"/>
      <c r="L10" s="15"/>
      <c r="M10" s="164">
        <v>1</v>
      </c>
      <c r="N10" s="164"/>
      <c r="O10" s="164"/>
      <c r="P10" s="164"/>
      <c r="Q10" s="164">
        <v>1</v>
      </c>
      <c r="R10" s="164"/>
      <c r="S10" s="164">
        <v>1</v>
      </c>
      <c r="T10" s="164"/>
      <c r="U10" s="164"/>
      <c r="V10" s="164"/>
      <c r="W10" s="164"/>
      <c r="X10" s="164"/>
      <c r="Y10" s="164"/>
      <c r="Z10" s="164">
        <v>1</v>
      </c>
      <c r="AA10" s="164"/>
      <c r="AB10" s="164">
        <f>SUM(M10:AA10)</f>
        <v>4</v>
      </c>
      <c r="AC10" s="165">
        <f>AD5</f>
        <v>900</v>
      </c>
      <c r="AD10" s="166">
        <f>AB10*AC10</f>
        <v>3600</v>
      </c>
      <c r="AE10" s="167">
        <f>AG5</f>
        <v>57.6</v>
      </c>
      <c r="AF10" s="167"/>
      <c r="AG10" s="167">
        <f>AB10*AE10</f>
        <v>230.4</v>
      </c>
      <c r="AH10" s="167"/>
      <c r="AI10" s="167"/>
      <c r="AJ10" s="168"/>
      <c r="AK10" s="168"/>
      <c r="AL10" s="25"/>
    </row>
    <row r="11" spans="2:38" ht="16.2" thickBot="1" x14ac:dyDescent="0.35">
      <c r="B11" s="23"/>
      <c r="C11" s="28" t="s">
        <v>15</v>
      </c>
      <c r="D11" s="15" t="s">
        <v>33</v>
      </c>
      <c r="E11" s="15">
        <v>1</v>
      </c>
      <c r="F11" s="29">
        <v>0.03</v>
      </c>
      <c r="G11" s="119">
        <f t="shared" ref="G11:G27" si="0">E11*F11</f>
        <v>0.03</v>
      </c>
      <c r="H11" s="118">
        <v>1</v>
      </c>
      <c r="I11" s="117">
        <v>0.01</v>
      </c>
      <c r="J11" s="119">
        <f t="shared" ref="J11:J34" si="1">H11*I11</f>
        <v>0.01</v>
      </c>
      <c r="K11" s="15"/>
      <c r="L11" s="15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>
        <f>SUM(M11:AA11)</f>
        <v>0</v>
      </c>
      <c r="AC11" s="165">
        <f>AD6</f>
        <v>6300</v>
      </c>
      <c r="AD11" s="166">
        <f>AB11*AC11</f>
        <v>0</v>
      </c>
      <c r="AE11" s="167">
        <f>AG6</f>
        <v>403.2</v>
      </c>
      <c r="AF11" s="167"/>
      <c r="AG11" s="167">
        <f>AB11*AE11</f>
        <v>0</v>
      </c>
      <c r="AH11" s="167"/>
      <c r="AI11" s="167"/>
      <c r="AJ11" s="168">
        <f>AK11/12</f>
        <v>66.666666666666671</v>
      </c>
      <c r="AK11" s="168">
        <v>800</v>
      </c>
      <c r="AL11" s="25"/>
    </row>
    <row r="12" spans="2:38" ht="16.8" thickTop="1" thickBot="1" x14ac:dyDescent="0.35">
      <c r="B12" s="23"/>
      <c r="C12" s="30"/>
      <c r="D12" s="17"/>
      <c r="E12" s="17"/>
      <c r="F12" s="31"/>
      <c r="G12" s="120"/>
      <c r="H12" s="106"/>
      <c r="I12" s="120"/>
      <c r="J12" s="120"/>
      <c r="K12" s="17"/>
      <c r="L12" s="17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1">
        <f>AC11</f>
        <v>6300</v>
      </c>
      <c r="AD12" s="109">
        <f>SUM(AD10:AD11)</f>
        <v>3600</v>
      </c>
      <c r="AE12" s="172">
        <f>AE11</f>
        <v>403.2</v>
      </c>
      <c r="AF12" s="173"/>
      <c r="AG12" s="110">
        <f>SUM(AG10:AG11)</f>
        <v>230.4</v>
      </c>
      <c r="AH12" s="159"/>
      <c r="AI12" s="159"/>
      <c r="AJ12" s="163"/>
      <c r="AK12" s="163"/>
      <c r="AL12" s="25"/>
    </row>
    <row r="13" spans="2:38" ht="16.2" thickTop="1" x14ac:dyDescent="0.3">
      <c r="B13" s="23"/>
      <c r="C13" s="30"/>
      <c r="D13" s="17"/>
      <c r="E13" s="17"/>
      <c r="F13" s="31"/>
      <c r="G13" s="120"/>
      <c r="H13" s="106"/>
      <c r="I13" s="120"/>
      <c r="J13" s="120"/>
      <c r="K13" s="17"/>
      <c r="L13" s="17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1"/>
      <c r="AD13" s="174">
        <f>-AD12</f>
        <v>-3600</v>
      </c>
      <c r="AE13" s="175"/>
      <c r="AF13" s="175"/>
      <c r="AG13" s="174">
        <f>-AG12</f>
        <v>-230.4</v>
      </c>
      <c r="AH13" s="159"/>
      <c r="AI13" s="159"/>
      <c r="AJ13" s="163"/>
      <c r="AK13" s="163"/>
      <c r="AL13" s="25"/>
    </row>
    <row r="14" spans="2:38" ht="16.2" thickBot="1" x14ac:dyDescent="0.35">
      <c r="B14" s="23"/>
      <c r="C14" s="28" t="s">
        <v>14</v>
      </c>
      <c r="D14" s="15" t="s">
        <v>34</v>
      </c>
      <c r="E14" s="15">
        <v>1</v>
      </c>
      <c r="F14" s="29">
        <v>0.15</v>
      </c>
      <c r="G14" s="119">
        <f t="shared" si="0"/>
        <v>0.15</v>
      </c>
      <c r="H14" s="118">
        <v>1</v>
      </c>
      <c r="I14" s="117">
        <v>0.06</v>
      </c>
      <c r="J14" s="119">
        <f t="shared" ref="J14" si="2">H14*I14</f>
        <v>0.06</v>
      </c>
      <c r="K14" s="15"/>
      <c r="L14" s="15"/>
      <c r="M14" s="164">
        <v>0.3</v>
      </c>
      <c r="N14" s="164"/>
      <c r="O14" s="164"/>
      <c r="P14" s="164"/>
      <c r="Q14" s="164">
        <v>2</v>
      </c>
      <c r="R14" s="164"/>
      <c r="S14" s="164"/>
      <c r="T14" s="164"/>
      <c r="U14" s="164"/>
      <c r="V14" s="164"/>
      <c r="W14" s="164"/>
      <c r="X14" s="164"/>
      <c r="Y14" s="164"/>
      <c r="Z14" s="164">
        <v>1</v>
      </c>
      <c r="AA14" s="164"/>
      <c r="AB14" s="164">
        <f t="shared" ref="AB14:AB91" si="3">SUM(M14:AA14)</f>
        <v>3.3</v>
      </c>
      <c r="AC14" s="165">
        <f>AC12</f>
        <v>6300</v>
      </c>
      <c r="AD14" s="166">
        <f>AB14*AC14</f>
        <v>20790</v>
      </c>
      <c r="AE14" s="167">
        <f>AE12</f>
        <v>403.2</v>
      </c>
      <c r="AF14" s="167"/>
      <c r="AG14" s="167">
        <f>AB14*AE14</f>
        <v>1330.56</v>
      </c>
      <c r="AH14" s="176"/>
      <c r="AI14" s="176"/>
      <c r="AJ14" s="168"/>
      <c r="AK14" s="168"/>
      <c r="AL14" s="25"/>
    </row>
    <row r="15" spans="2:38" ht="16.8" thickTop="1" thickBot="1" x14ac:dyDescent="0.35">
      <c r="B15" s="23"/>
      <c r="C15" s="30"/>
      <c r="D15" s="17"/>
      <c r="E15" s="17"/>
      <c r="F15" s="31"/>
      <c r="G15" s="120"/>
      <c r="H15" s="106"/>
      <c r="I15" s="120"/>
      <c r="J15" s="120"/>
      <c r="K15" s="17"/>
      <c r="L15" s="17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70">
        <f t="shared" si="3"/>
        <v>0</v>
      </c>
      <c r="AC15" s="171">
        <f>AC14</f>
        <v>6300</v>
      </c>
      <c r="AD15" s="109">
        <f>SUM(AD14)</f>
        <v>20790</v>
      </c>
      <c r="AE15" s="172">
        <f>AE14</f>
        <v>403.2</v>
      </c>
      <c r="AF15" s="173"/>
      <c r="AG15" s="110">
        <f>SUM(AG14)</f>
        <v>1330.56</v>
      </c>
      <c r="AH15" s="159"/>
      <c r="AI15" s="159"/>
      <c r="AJ15" s="163"/>
      <c r="AK15" s="163"/>
      <c r="AL15" s="25"/>
    </row>
    <row r="16" spans="2:38" ht="16.2" thickTop="1" x14ac:dyDescent="0.3">
      <c r="B16" s="23"/>
      <c r="C16" s="30"/>
      <c r="D16" s="17"/>
      <c r="E16" s="17"/>
      <c r="F16" s="31"/>
      <c r="G16" s="120"/>
      <c r="H16" s="106"/>
      <c r="I16" s="120"/>
      <c r="J16" s="120"/>
      <c r="K16" s="17"/>
      <c r="L16" s="17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70"/>
      <c r="AC16" s="171"/>
      <c r="AD16" s="174">
        <f>-AD15</f>
        <v>-20790</v>
      </c>
      <c r="AE16" s="175"/>
      <c r="AF16" s="175"/>
      <c r="AG16" s="174">
        <f>-AG15</f>
        <v>-1330.56</v>
      </c>
      <c r="AH16" s="159"/>
      <c r="AI16" s="159"/>
      <c r="AJ16" s="163"/>
      <c r="AK16" s="163"/>
      <c r="AL16" s="25"/>
    </row>
    <row r="17" spans="2:38" ht="16.2" thickBot="1" x14ac:dyDescent="0.35">
      <c r="B17" s="23"/>
      <c r="C17" s="28" t="s">
        <v>28</v>
      </c>
      <c r="D17" s="15"/>
      <c r="E17" s="15">
        <v>1</v>
      </c>
      <c r="F17" s="29">
        <v>0.04</v>
      </c>
      <c r="G17" s="119">
        <f t="shared" ref="G17" si="4">E17*F17</f>
        <v>0.04</v>
      </c>
      <c r="H17" s="118">
        <v>1</v>
      </c>
      <c r="I17" s="117">
        <v>0.06</v>
      </c>
      <c r="J17" s="119">
        <v>0.01</v>
      </c>
      <c r="K17" s="15"/>
      <c r="L17" s="15"/>
      <c r="M17" s="164">
        <v>0.5</v>
      </c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>
        <v>4</v>
      </c>
      <c r="AA17" s="164"/>
      <c r="AB17" s="164">
        <f t="shared" si="3"/>
        <v>4.5</v>
      </c>
      <c r="AC17" s="165">
        <f>AC15</f>
        <v>6300</v>
      </c>
      <c r="AD17" s="166">
        <f>AB17*AC17</f>
        <v>28350</v>
      </c>
      <c r="AE17" s="167">
        <f>AE15</f>
        <v>403.2</v>
      </c>
      <c r="AF17" s="167"/>
      <c r="AG17" s="167">
        <f>AB17*AE17</f>
        <v>1814.3999999999999</v>
      </c>
      <c r="AH17" s="176"/>
      <c r="AI17" s="176"/>
      <c r="AJ17" s="168">
        <f>500*AG4</f>
        <v>32</v>
      </c>
      <c r="AK17" s="168"/>
      <c r="AL17" s="25"/>
    </row>
    <row r="18" spans="2:38" ht="16.8" thickTop="1" thickBot="1" x14ac:dyDescent="0.35">
      <c r="B18" s="23"/>
      <c r="C18" s="30"/>
      <c r="D18" s="17"/>
      <c r="E18" s="17"/>
      <c r="F18" s="31"/>
      <c r="G18" s="120"/>
      <c r="H18" s="106"/>
      <c r="I18" s="120"/>
      <c r="J18" s="120"/>
      <c r="K18" s="17"/>
      <c r="L18" s="17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70"/>
      <c r="AC18" s="171">
        <f t="shared" ref="AC18:AC92" si="5">AC17</f>
        <v>6300</v>
      </c>
      <c r="AD18" s="109">
        <f>SUM(AD17)</f>
        <v>28350</v>
      </c>
      <c r="AE18" s="172">
        <f>AE17</f>
        <v>403.2</v>
      </c>
      <c r="AF18" s="173"/>
      <c r="AG18" s="110">
        <f>SUM(AG17)</f>
        <v>1814.3999999999999</v>
      </c>
      <c r="AH18" s="159"/>
      <c r="AI18" s="159"/>
      <c r="AJ18" s="163"/>
      <c r="AK18" s="163"/>
      <c r="AL18" s="25"/>
    </row>
    <row r="19" spans="2:38" ht="16.2" thickTop="1" x14ac:dyDescent="0.3">
      <c r="B19" s="23"/>
      <c r="C19" s="30"/>
      <c r="D19" s="17"/>
      <c r="E19" s="17"/>
      <c r="F19" s="31"/>
      <c r="G19" s="120"/>
      <c r="H19" s="106"/>
      <c r="I19" s="120"/>
      <c r="J19" s="120"/>
      <c r="K19" s="17"/>
      <c r="L19" s="17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C19" s="171"/>
      <c r="AD19" s="174">
        <f>-AD18</f>
        <v>-28350</v>
      </c>
      <c r="AE19" s="175"/>
      <c r="AF19" s="175"/>
      <c r="AG19" s="174">
        <f>-AG18</f>
        <v>-1814.3999999999999</v>
      </c>
      <c r="AH19" s="159"/>
      <c r="AI19" s="159"/>
      <c r="AJ19" s="163"/>
      <c r="AK19" s="163"/>
      <c r="AL19" s="25"/>
    </row>
    <row r="20" spans="2:38" x14ac:dyDescent="0.3">
      <c r="B20" s="23"/>
      <c r="C20" s="28" t="s">
        <v>16</v>
      </c>
      <c r="D20" s="15"/>
      <c r="E20" s="15"/>
      <c r="F20" s="29"/>
      <c r="G20" s="117"/>
      <c r="H20" s="118"/>
      <c r="I20" s="117"/>
      <c r="J20" s="117"/>
      <c r="K20" s="15"/>
      <c r="L20" s="15"/>
      <c r="M20" s="164">
        <v>6</v>
      </c>
      <c r="N20" s="164"/>
      <c r="O20" s="164">
        <v>9</v>
      </c>
      <c r="P20" s="164"/>
      <c r="Q20" s="164">
        <v>3</v>
      </c>
      <c r="R20" s="164"/>
      <c r="S20" s="164">
        <v>12</v>
      </c>
      <c r="T20" s="164"/>
      <c r="U20" s="164">
        <v>15</v>
      </c>
      <c r="V20" s="164"/>
      <c r="W20" s="164">
        <v>18</v>
      </c>
      <c r="X20" s="164"/>
      <c r="Y20" s="164"/>
      <c r="Z20" s="164"/>
      <c r="AA20" s="164"/>
      <c r="AB20" s="164">
        <f t="shared" ref="AB20" si="6">SUM(M20:AA20)</f>
        <v>63</v>
      </c>
      <c r="AC20" s="165">
        <f>AC17</f>
        <v>6300</v>
      </c>
      <c r="AD20" s="166">
        <f t="shared" ref="AD20:AD27" si="7">AB20*AC20</f>
        <v>396900</v>
      </c>
      <c r="AE20" s="167">
        <f>AE17</f>
        <v>403.2</v>
      </c>
      <c r="AF20" s="167"/>
      <c r="AG20" s="167">
        <f t="shared" ref="AG20:AG27" si="8">AB20*AE20</f>
        <v>25401.599999999999</v>
      </c>
      <c r="AH20" s="176"/>
      <c r="AI20" s="176"/>
      <c r="AJ20" s="168"/>
      <c r="AK20" s="168"/>
      <c r="AL20" s="25"/>
    </row>
    <row r="21" spans="2:38" x14ac:dyDescent="0.3">
      <c r="B21" s="23"/>
      <c r="C21" s="28"/>
      <c r="D21" s="15" t="s">
        <v>7</v>
      </c>
      <c r="E21" s="15">
        <v>1</v>
      </c>
      <c r="F21" s="29">
        <v>0.03</v>
      </c>
      <c r="G21" s="117">
        <f t="shared" si="0"/>
        <v>0.03</v>
      </c>
      <c r="H21" s="118">
        <v>1</v>
      </c>
      <c r="I21" s="117">
        <v>0.01</v>
      </c>
      <c r="J21" s="117">
        <f t="shared" si="1"/>
        <v>0.01</v>
      </c>
      <c r="K21" s="15"/>
      <c r="L21" s="15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>
        <f t="shared" si="3"/>
        <v>0</v>
      </c>
      <c r="AC21" s="165">
        <f>AC18</f>
        <v>6300</v>
      </c>
      <c r="AD21" s="166">
        <f t="shared" si="7"/>
        <v>0</v>
      </c>
      <c r="AE21" s="167">
        <f>AE18</f>
        <v>403.2</v>
      </c>
      <c r="AF21" s="167"/>
      <c r="AG21" s="167">
        <f t="shared" si="8"/>
        <v>0</v>
      </c>
      <c r="AH21" s="176"/>
      <c r="AI21" s="176"/>
      <c r="AJ21" s="168"/>
      <c r="AK21" s="168"/>
      <c r="AL21" s="25"/>
    </row>
    <row r="22" spans="2:38" x14ac:dyDescent="0.3">
      <c r="B22" s="23"/>
      <c r="C22" s="28"/>
      <c r="D22" s="15" t="s">
        <v>8</v>
      </c>
      <c r="E22" s="15">
        <v>1</v>
      </c>
      <c r="F22" s="29">
        <v>0.05</v>
      </c>
      <c r="G22" s="117">
        <f t="shared" si="0"/>
        <v>0.05</v>
      </c>
      <c r="H22" s="118">
        <v>1</v>
      </c>
      <c r="I22" s="117">
        <v>0.01</v>
      </c>
      <c r="J22" s="117">
        <f t="shared" si="1"/>
        <v>0.01</v>
      </c>
      <c r="K22" s="15"/>
      <c r="L22" s="15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>
        <v>5</v>
      </c>
      <c r="X22" s="164"/>
      <c r="Y22" s="164"/>
      <c r="Z22" s="164">
        <v>15</v>
      </c>
      <c r="AA22" s="164"/>
      <c r="AB22" s="164">
        <f t="shared" si="3"/>
        <v>20</v>
      </c>
      <c r="AC22" s="165">
        <f t="shared" si="5"/>
        <v>6300</v>
      </c>
      <c r="AD22" s="166">
        <f t="shared" si="7"/>
        <v>126000</v>
      </c>
      <c r="AE22" s="167">
        <f t="shared" ref="AE22:AE91" si="9">AE21</f>
        <v>403.2</v>
      </c>
      <c r="AF22" s="167"/>
      <c r="AG22" s="167">
        <f t="shared" si="8"/>
        <v>8064</v>
      </c>
      <c r="AH22" s="176"/>
      <c r="AI22" s="176"/>
      <c r="AJ22" s="168"/>
      <c r="AK22" s="168"/>
      <c r="AL22" s="25"/>
    </row>
    <row r="23" spans="2:38" x14ac:dyDescent="0.3">
      <c r="B23" s="23"/>
      <c r="C23" s="28"/>
      <c r="D23" s="15" t="s">
        <v>9</v>
      </c>
      <c r="E23" s="15">
        <v>1</v>
      </c>
      <c r="F23" s="29">
        <v>0.05</v>
      </c>
      <c r="G23" s="117">
        <f t="shared" si="0"/>
        <v>0.05</v>
      </c>
      <c r="H23" s="118">
        <v>1</v>
      </c>
      <c r="I23" s="117">
        <v>0.01</v>
      </c>
      <c r="J23" s="117">
        <f t="shared" si="1"/>
        <v>0.01</v>
      </c>
      <c r="K23" s="15"/>
      <c r="L23" s="15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>
        <f t="shared" si="3"/>
        <v>0</v>
      </c>
      <c r="AC23" s="165">
        <f t="shared" si="5"/>
        <v>6300</v>
      </c>
      <c r="AD23" s="166">
        <f t="shared" si="7"/>
        <v>0</v>
      </c>
      <c r="AE23" s="167">
        <f t="shared" si="9"/>
        <v>403.2</v>
      </c>
      <c r="AF23" s="167"/>
      <c r="AG23" s="167">
        <f t="shared" si="8"/>
        <v>0</v>
      </c>
      <c r="AH23" s="176"/>
      <c r="AI23" s="176"/>
      <c r="AJ23" s="168"/>
      <c r="AK23" s="168"/>
      <c r="AL23" s="25"/>
    </row>
    <row r="24" spans="2:38" x14ac:dyDescent="0.3">
      <c r="B24" s="23"/>
      <c r="C24" s="28"/>
      <c r="D24" s="15" t="s">
        <v>35</v>
      </c>
      <c r="E24" s="15">
        <v>1</v>
      </c>
      <c r="F24" s="29">
        <v>0.02</v>
      </c>
      <c r="G24" s="117">
        <f t="shared" si="0"/>
        <v>0.02</v>
      </c>
      <c r="H24" s="118">
        <v>1</v>
      </c>
      <c r="I24" s="117">
        <v>0.02</v>
      </c>
      <c r="J24" s="117">
        <f t="shared" si="1"/>
        <v>0.02</v>
      </c>
      <c r="K24" s="15"/>
      <c r="L24" s="15"/>
      <c r="M24" s="164"/>
      <c r="N24" s="164"/>
      <c r="O24" s="164"/>
      <c r="P24" s="164"/>
      <c r="Q24" s="164"/>
      <c r="R24" s="164"/>
      <c r="S24" s="164"/>
      <c r="T24" s="164"/>
      <c r="U24" s="164">
        <v>2</v>
      </c>
      <c r="V24" s="164"/>
      <c r="W24" s="164"/>
      <c r="X24" s="164"/>
      <c r="Y24" s="164"/>
      <c r="Z24" s="164"/>
      <c r="AA24" s="164"/>
      <c r="AB24" s="164">
        <f t="shared" si="3"/>
        <v>2</v>
      </c>
      <c r="AC24" s="165">
        <f t="shared" si="5"/>
        <v>6300</v>
      </c>
      <c r="AD24" s="166">
        <f t="shared" si="7"/>
        <v>12600</v>
      </c>
      <c r="AE24" s="167">
        <f t="shared" si="9"/>
        <v>403.2</v>
      </c>
      <c r="AF24" s="167"/>
      <c r="AG24" s="167">
        <f t="shared" si="8"/>
        <v>806.4</v>
      </c>
      <c r="AH24" s="176"/>
      <c r="AI24" s="176"/>
      <c r="AJ24" s="168"/>
      <c r="AK24" s="168"/>
      <c r="AL24" s="25"/>
    </row>
    <row r="25" spans="2:38" x14ac:dyDescent="0.3">
      <c r="B25" s="23"/>
      <c r="C25" s="28"/>
      <c r="D25" s="15" t="s">
        <v>36</v>
      </c>
      <c r="E25" s="15">
        <v>1</v>
      </c>
      <c r="F25" s="29">
        <v>0.03</v>
      </c>
      <c r="G25" s="117">
        <f t="shared" si="0"/>
        <v>0.03</v>
      </c>
      <c r="H25" s="118">
        <v>1</v>
      </c>
      <c r="I25" s="117">
        <v>0.01</v>
      </c>
      <c r="J25" s="117">
        <f t="shared" si="1"/>
        <v>0.01</v>
      </c>
      <c r="K25" s="15"/>
      <c r="L25" s="15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>
        <f t="shared" si="3"/>
        <v>0</v>
      </c>
      <c r="AC25" s="165">
        <f t="shared" si="5"/>
        <v>6300</v>
      </c>
      <c r="AD25" s="166">
        <f t="shared" si="7"/>
        <v>0</v>
      </c>
      <c r="AE25" s="167">
        <f t="shared" si="9"/>
        <v>403.2</v>
      </c>
      <c r="AF25" s="167"/>
      <c r="AG25" s="167">
        <f t="shared" si="8"/>
        <v>0</v>
      </c>
      <c r="AH25" s="176"/>
      <c r="AI25" s="176"/>
      <c r="AJ25" s="168"/>
      <c r="AK25" s="168"/>
      <c r="AL25" s="25"/>
    </row>
    <row r="26" spans="2:38" x14ac:dyDescent="0.3">
      <c r="B26" s="23"/>
      <c r="C26" s="28"/>
      <c r="D26" s="15" t="s">
        <v>10</v>
      </c>
      <c r="E26" s="15">
        <v>1</v>
      </c>
      <c r="F26" s="29">
        <v>0.02</v>
      </c>
      <c r="G26" s="117">
        <f t="shared" si="0"/>
        <v>0.02</v>
      </c>
      <c r="H26" s="118">
        <v>1</v>
      </c>
      <c r="I26" s="117">
        <v>0.01</v>
      </c>
      <c r="J26" s="117">
        <f t="shared" si="1"/>
        <v>0.01</v>
      </c>
      <c r="K26" s="15"/>
      <c r="L26" s="15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>
        <f t="shared" si="3"/>
        <v>0</v>
      </c>
      <c r="AC26" s="165">
        <f t="shared" si="5"/>
        <v>6300</v>
      </c>
      <c r="AD26" s="166">
        <f t="shared" si="7"/>
        <v>0</v>
      </c>
      <c r="AE26" s="167">
        <f t="shared" si="9"/>
        <v>403.2</v>
      </c>
      <c r="AF26" s="167"/>
      <c r="AG26" s="167">
        <f t="shared" si="8"/>
        <v>0</v>
      </c>
      <c r="AH26" s="176"/>
      <c r="AI26" s="176"/>
      <c r="AJ26" s="168"/>
      <c r="AK26" s="168"/>
      <c r="AL26" s="25"/>
    </row>
    <row r="27" spans="2:38" x14ac:dyDescent="0.3">
      <c r="B27" s="23"/>
      <c r="C27" s="28"/>
      <c r="D27" s="15" t="s">
        <v>11</v>
      </c>
      <c r="E27" s="15">
        <v>1</v>
      </c>
      <c r="F27" s="29">
        <v>0.05</v>
      </c>
      <c r="G27" s="117">
        <f t="shared" si="0"/>
        <v>0.05</v>
      </c>
      <c r="H27" s="118">
        <v>1</v>
      </c>
      <c r="I27" s="117">
        <v>0.01</v>
      </c>
      <c r="J27" s="117">
        <f t="shared" si="1"/>
        <v>0.01</v>
      </c>
      <c r="K27" s="15"/>
      <c r="L27" s="15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>
        <f t="shared" si="3"/>
        <v>0</v>
      </c>
      <c r="AC27" s="165">
        <f t="shared" si="5"/>
        <v>6300</v>
      </c>
      <c r="AD27" s="166">
        <f t="shared" si="7"/>
        <v>0</v>
      </c>
      <c r="AE27" s="167">
        <f t="shared" si="9"/>
        <v>403.2</v>
      </c>
      <c r="AF27" s="167"/>
      <c r="AG27" s="167">
        <f t="shared" si="8"/>
        <v>0</v>
      </c>
      <c r="AH27" s="176"/>
      <c r="AI27" s="176"/>
      <c r="AJ27" s="168"/>
      <c r="AK27" s="168"/>
      <c r="AL27" s="25"/>
    </row>
    <row r="28" spans="2:38" ht="16.2" thickBot="1" x14ac:dyDescent="0.35">
      <c r="B28" s="23"/>
      <c r="C28" s="32"/>
      <c r="D28" s="16"/>
      <c r="E28" s="16"/>
      <c r="F28" s="33"/>
      <c r="G28" s="119">
        <f>SUM(G21:G27)</f>
        <v>0.25</v>
      </c>
      <c r="H28" s="118"/>
      <c r="I28" s="117">
        <f>SUM(I21:I27)</f>
        <v>0.08</v>
      </c>
      <c r="J28" s="119">
        <f>SUM(J21:J27)</f>
        <v>0.08</v>
      </c>
      <c r="K28" s="17"/>
      <c r="L28" s="17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70"/>
      <c r="AC28" s="171">
        <f t="shared" si="5"/>
        <v>6300</v>
      </c>
      <c r="AD28" s="109">
        <f>SUM(AD20:AD27)</f>
        <v>535500</v>
      </c>
      <c r="AE28" s="172">
        <f>AE27</f>
        <v>403.2</v>
      </c>
      <c r="AF28" s="173"/>
      <c r="AG28" s="110">
        <f>SUM(AG20:AG27)</f>
        <v>34272</v>
      </c>
      <c r="AH28" s="159"/>
      <c r="AI28" s="159"/>
      <c r="AJ28" s="163"/>
      <c r="AK28" s="163"/>
      <c r="AL28" s="25"/>
    </row>
    <row r="29" spans="2:38" ht="16.2" thickTop="1" x14ac:dyDescent="0.3">
      <c r="B29" s="23"/>
      <c r="C29" s="30"/>
      <c r="D29" s="17"/>
      <c r="E29" s="17"/>
      <c r="F29" s="31"/>
      <c r="G29" s="120"/>
      <c r="H29" s="106"/>
      <c r="I29" s="120"/>
      <c r="J29" s="120"/>
      <c r="K29" s="17"/>
      <c r="L29" s="17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70"/>
      <c r="AC29" s="171">
        <f t="shared" si="5"/>
        <v>6300</v>
      </c>
      <c r="AD29" s="174">
        <f>-AD28</f>
        <v>-535500</v>
      </c>
      <c r="AE29" s="175"/>
      <c r="AF29" s="175"/>
      <c r="AG29" s="174">
        <f>-AG28</f>
        <v>-34272</v>
      </c>
      <c r="AH29" s="159"/>
      <c r="AI29" s="159"/>
      <c r="AJ29" s="163"/>
      <c r="AK29" s="163"/>
      <c r="AL29" s="25"/>
    </row>
    <row r="30" spans="2:38" x14ac:dyDescent="0.3">
      <c r="B30" s="23"/>
      <c r="C30" s="28" t="s">
        <v>178</v>
      </c>
      <c r="D30" s="15"/>
      <c r="E30" s="15"/>
      <c r="F30" s="29"/>
      <c r="G30" s="117"/>
      <c r="H30" s="118"/>
      <c r="I30" s="117"/>
      <c r="J30" s="117"/>
      <c r="K30" s="15"/>
      <c r="L30" s="15"/>
      <c r="M30" s="164">
        <v>70</v>
      </c>
      <c r="N30" s="164"/>
      <c r="O30" s="164">
        <v>15</v>
      </c>
      <c r="P30" s="164"/>
      <c r="Q30" s="164">
        <v>4</v>
      </c>
      <c r="R30" s="164"/>
      <c r="S30" s="164"/>
      <c r="T30" s="164"/>
      <c r="U30" s="164"/>
      <c r="V30" s="164"/>
      <c r="W30" s="164"/>
      <c r="X30" s="164"/>
      <c r="Y30" s="164"/>
      <c r="Z30" s="164">
        <v>2</v>
      </c>
      <c r="AA30" s="164"/>
      <c r="AB30" s="164">
        <f t="shared" ref="AB30:AB31" si="10">SUM(M30:AA30)</f>
        <v>91</v>
      </c>
      <c r="AC30" s="165">
        <f t="shared" ref="AC30:AC31" si="11">AC27</f>
        <v>6300</v>
      </c>
      <c r="AD30" s="166">
        <f t="shared" ref="AD30:AD31" si="12">AB30*AC30</f>
        <v>573300</v>
      </c>
      <c r="AE30" s="167">
        <f t="shared" ref="AE30:AE31" si="13">AE27</f>
        <v>403.2</v>
      </c>
      <c r="AF30" s="167"/>
      <c r="AG30" s="167">
        <f t="shared" ref="AG30:AG31" si="14">AB30*AE30</f>
        <v>36691.199999999997</v>
      </c>
      <c r="AH30" s="176"/>
      <c r="AI30" s="176"/>
      <c r="AJ30" s="168"/>
      <c r="AK30" s="168"/>
      <c r="AL30" s="25"/>
    </row>
    <row r="31" spans="2:38" x14ac:dyDescent="0.3">
      <c r="B31" s="23"/>
      <c r="C31" s="28" t="s">
        <v>179</v>
      </c>
      <c r="D31" s="15"/>
      <c r="E31" s="15"/>
      <c r="F31" s="29"/>
      <c r="G31" s="117"/>
      <c r="H31" s="118"/>
      <c r="I31" s="117"/>
      <c r="J31" s="117"/>
      <c r="K31" s="15"/>
      <c r="L31" s="15"/>
      <c r="M31" s="164">
        <v>20</v>
      </c>
      <c r="N31" s="164"/>
      <c r="O31" s="164">
        <v>5</v>
      </c>
      <c r="P31" s="164"/>
      <c r="Q31" s="164">
        <v>1</v>
      </c>
      <c r="R31" s="164"/>
      <c r="S31" s="164">
        <v>4</v>
      </c>
      <c r="T31" s="164"/>
      <c r="U31" s="164"/>
      <c r="V31" s="164"/>
      <c r="W31" s="164"/>
      <c r="X31" s="164"/>
      <c r="Y31" s="164"/>
      <c r="Z31" s="164"/>
      <c r="AA31" s="164"/>
      <c r="AB31" s="164">
        <f t="shared" si="10"/>
        <v>30</v>
      </c>
      <c r="AC31" s="165">
        <f t="shared" si="11"/>
        <v>6300</v>
      </c>
      <c r="AD31" s="166">
        <f t="shared" si="12"/>
        <v>189000</v>
      </c>
      <c r="AE31" s="167">
        <f t="shared" si="13"/>
        <v>403.2</v>
      </c>
      <c r="AF31" s="167"/>
      <c r="AG31" s="167">
        <f t="shared" si="14"/>
        <v>12096</v>
      </c>
      <c r="AH31" s="176"/>
      <c r="AI31" s="176"/>
      <c r="AJ31" s="168"/>
      <c r="AK31" s="168"/>
      <c r="AL31" s="25"/>
    </row>
    <row r="32" spans="2:38" x14ac:dyDescent="0.3">
      <c r="B32" s="23"/>
      <c r="C32" s="28"/>
      <c r="D32" s="15" t="s">
        <v>94</v>
      </c>
      <c r="E32" s="15">
        <v>1</v>
      </c>
      <c r="F32" s="29">
        <v>7.0000000000000007E-2</v>
      </c>
      <c r="G32" s="117">
        <f t="shared" ref="G32:G34" si="15">E32*F32</f>
        <v>7.0000000000000007E-2</v>
      </c>
      <c r="H32" s="118">
        <v>1</v>
      </c>
      <c r="I32" s="117">
        <v>0</v>
      </c>
      <c r="J32" s="117">
        <f t="shared" si="1"/>
        <v>0</v>
      </c>
      <c r="K32" s="15"/>
      <c r="L32" s="15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>
        <f t="shared" si="3"/>
        <v>0</v>
      </c>
      <c r="AC32" s="165">
        <f>AC29</f>
        <v>6300</v>
      </c>
      <c r="AD32" s="166">
        <f>AB32*AC32</f>
        <v>0</v>
      </c>
      <c r="AE32" s="167">
        <f>AE31</f>
        <v>403.2</v>
      </c>
      <c r="AF32" s="167"/>
      <c r="AG32" s="167">
        <f>AB32*AE32</f>
        <v>0</v>
      </c>
      <c r="AH32" s="176"/>
      <c r="AI32" s="176"/>
      <c r="AJ32" s="168"/>
      <c r="AK32" s="168"/>
      <c r="AL32" s="25"/>
    </row>
    <row r="33" spans="2:38" x14ac:dyDescent="0.3">
      <c r="B33" s="23"/>
      <c r="C33" s="28"/>
      <c r="D33" s="15" t="s">
        <v>37</v>
      </c>
      <c r="E33" s="15">
        <v>1</v>
      </c>
      <c r="F33" s="34">
        <v>0.2</v>
      </c>
      <c r="G33" s="117">
        <f t="shared" si="15"/>
        <v>0.2</v>
      </c>
      <c r="H33" s="118">
        <v>1</v>
      </c>
      <c r="I33" s="117">
        <v>0.1</v>
      </c>
      <c r="J33" s="117">
        <f t="shared" si="1"/>
        <v>0.1</v>
      </c>
      <c r="K33" s="15"/>
      <c r="L33" s="15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>
        <f t="shared" si="3"/>
        <v>0</v>
      </c>
      <c r="AC33" s="165">
        <f t="shared" si="5"/>
        <v>6300</v>
      </c>
      <c r="AD33" s="166">
        <f>AB33*AC33</f>
        <v>0</v>
      </c>
      <c r="AE33" s="167">
        <f t="shared" si="9"/>
        <v>403.2</v>
      </c>
      <c r="AF33" s="167"/>
      <c r="AG33" s="167">
        <f>AB33*AE33</f>
        <v>0</v>
      </c>
      <c r="AH33" s="176"/>
      <c r="AI33" s="176"/>
      <c r="AJ33" s="168"/>
      <c r="AK33" s="168"/>
      <c r="AL33" s="25"/>
    </row>
    <row r="34" spans="2:38" x14ac:dyDescent="0.3">
      <c r="B34" s="23"/>
      <c r="C34" s="28"/>
      <c r="D34" s="15" t="s">
        <v>56</v>
      </c>
      <c r="E34" s="15">
        <v>1</v>
      </c>
      <c r="F34" s="34">
        <v>7.0000000000000007E-2</v>
      </c>
      <c r="G34" s="117">
        <f t="shared" si="15"/>
        <v>7.0000000000000007E-2</v>
      </c>
      <c r="H34" s="118">
        <v>1</v>
      </c>
      <c r="I34" s="117">
        <v>0</v>
      </c>
      <c r="J34" s="117">
        <f t="shared" si="1"/>
        <v>0</v>
      </c>
      <c r="K34" s="15"/>
      <c r="L34" s="15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>
        <f t="shared" si="3"/>
        <v>0</v>
      </c>
      <c r="AC34" s="165">
        <f t="shared" si="5"/>
        <v>6300</v>
      </c>
      <c r="AD34" s="166">
        <f>AB34*AC34</f>
        <v>0</v>
      </c>
      <c r="AE34" s="167">
        <f t="shared" si="9"/>
        <v>403.2</v>
      </c>
      <c r="AF34" s="167"/>
      <c r="AG34" s="167">
        <f>AB34*AE34</f>
        <v>0</v>
      </c>
      <c r="AH34" s="176"/>
      <c r="AI34" s="176"/>
      <c r="AJ34" s="168"/>
      <c r="AK34" s="168"/>
      <c r="AL34" s="25"/>
    </row>
    <row r="35" spans="2:38" ht="16.2" thickBot="1" x14ac:dyDescent="0.35">
      <c r="B35" s="23"/>
      <c r="C35" s="32"/>
      <c r="D35" s="16"/>
      <c r="E35" s="16"/>
      <c r="F35" s="35"/>
      <c r="G35" s="119">
        <f>SUM(G32:G34)</f>
        <v>0.34</v>
      </c>
      <c r="H35" s="118"/>
      <c r="I35" s="117">
        <f>SUM(I32:I34)</f>
        <v>0.1</v>
      </c>
      <c r="J35" s="119">
        <f>SUM(J32:J34)</f>
        <v>0.1</v>
      </c>
      <c r="K35" s="17"/>
      <c r="L35" s="17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70">
        <f t="shared" si="3"/>
        <v>0</v>
      </c>
      <c r="AC35" s="171">
        <f t="shared" si="5"/>
        <v>6300</v>
      </c>
      <c r="AD35" s="109">
        <f>SUM(AD30:AD34)</f>
        <v>762300</v>
      </c>
      <c r="AE35" s="172">
        <f>AE34</f>
        <v>403.2</v>
      </c>
      <c r="AF35" s="173"/>
      <c r="AG35" s="110">
        <f>SUM(AG30:AG34)</f>
        <v>48787.199999999997</v>
      </c>
      <c r="AH35" s="159"/>
      <c r="AI35" s="159"/>
      <c r="AJ35" s="163"/>
      <c r="AK35" s="163"/>
      <c r="AL35" s="25"/>
    </row>
    <row r="36" spans="2:38" ht="16.2" thickTop="1" x14ac:dyDescent="0.3">
      <c r="B36" s="23"/>
      <c r="C36" s="30"/>
      <c r="D36" s="17"/>
      <c r="E36" s="17"/>
      <c r="F36" s="36"/>
      <c r="G36" s="120"/>
      <c r="H36" s="106"/>
      <c r="I36" s="120"/>
      <c r="J36" s="120"/>
      <c r="K36" s="17"/>
      <c r="L36" s="17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>
        <f t="shared" si="3"/>
        <v>0</v>
      </c>
      <c r="AC36" s="171">
        <f t="shared" si="5"/>
        <v>6300</v>
      </c>
      <c r="AD36" s="174">
        <f>-AD35</f>
        <v>-762300</v>
      </c>
      <c r="AE36" s="175">
        <f>AE35</f>
        <v>403.2</v>
      </c>
      <c r="AF36" s="175"/>
      <c r="AG36" s="174">
        <f>-AG35</f>
        <v>-48787.199999999997</v>
      </c>
      <c r="AH36" s="159"/>
      <c r="AI36" s="159"/>
      <c r="AJ36" s="163"/>
      <c r="AK36" s="163"/>
      <c r="AL36" s="25"/>
    </row>
    <row r="37" spans="2:38" ht="16.2" thickBot="1" x14ac:dyDescent="0.35">
      <c r="B37" s="23"/>
      <c r="C37" s="28" t="s">
        <v>17</v>
      </c>
      <c r="D37" s="15"/>
      <c r="E37" s="15">
        <v>3</v>
      </c>
      <c r="F37" s="34">
        <v>0.05</v>
      </c>
      <c r="G37" s="119">
        <f>E37*F37</f>
        <v>0.15000000000000002</v>
      </c>
      <c r="H37" s="118">
        <v>3</v>
      </c>
      <c r="I37" s="117">
        <v>0.03</v>
      </c>
      <c r="J37" s="119">
        <f>H37*I37</f>
        <v>0.09</v>
      </c>
      <c r="K37" s="15"/>
      <c r="L37" s="15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>
        <f t="shared" si="3"/>
        <v>0</v>
      </c>
      <c r="AC37" s="165">
        <f t="shared" si="5"/>
        <v>6300</v>
      </c>
      <c r="AD37" s="166">
        <f>AB37*AC37</f>
        <v>0</v>
      </c>
      <c r="AE37" s="167">
        <f t="shared" si="9"/>
        <v>403.2</v>
      </c>
      <c r="AF37" s="167"/>
      <c r="AG37" s="167">
        <f>AB37*AE37</f>
        <v>0</v>
      </c>
      <c r="AH37" s="176"/>
      <c r="AI37" s="176"/>
      <c r="AJ37" s="168"/>
      <c r="AK37" s="168"/>
      <c r="AL37" s="25"/>
    </row>
    <row r="38" spans="2:38" ht="16.2" thickTop="1" x14ac:dyDescent="0.3">
      <c r="B38" s="23"/>
      <c r="C38" s="30"/>
      <c r="D38" s="17"/>
      <c r="E38" s="17"/>
      <c r="F38" s="36"/>
      <c r="G38" s="120"/>
      <c r="H38" s="106"/>
      <c r="I38" s="120"/>
      <c r="J38" s="120"/>
      <c r="K38" s="17"/>
      <c r="L38" s="17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70">
        <f t="shared" si="3"/>
        <v>0</v>
      </c>
      <c r="AC38" s="171">
        <f t="shared" si="5"/>
        <v>6300</v>
      </c>
      <c r="AD38" s="177"/>
      <c r="AE38" s="162">
        <f t="shared" si="9"/>
        <v>403.2</v>
      </c>
      <c r="AF38" s="162"/>
      <c r="AG38" s="162"/>
      <c r="AH38" s="159"/>
      <c r="AI38" s="159"/>
      <c r="AJ38" s="163"/>
      <c r="AK38" s="163"/>
      <c r="AL38" s="25"/>
    </row>
    <row r="39" spans="2:38" x14ac:dyDescent="0.3">
      <c r="B39" s="23"/>
      <c r="C39" s="28" t="s">
        <v>180</v>
      </c>
      <c r="D39" s="15"/>
      <c r="E39" s="15">
        <v>1</v>
      </c>
      <c r="F39" s="34">
        <v>0.03</v>
      </c>
      <c r="G39" s="117">
        <f t="shared" ref="G39:G44" si="16">E39*F39</f>
        <v>0.03</v>
      </c>
      <c r="H39" s="118">
        <v>1</v>
      </c>
      <c r="I39" s="117">
        <v>0</v>
      </c>
      <c r="J39" s="121">
        <f t="shared" ref="J39:J44" si="17">H39*I39</f>
        <v>0</v>
      </c>
      <c r="K39" s="15"/>
      <c r="L39" s="15"/>
      <c r="M39" s="164">
        <v>2</v>
      </c>
      <c r="N39" s="164"/>
      <c r="O39" s="164">
        <v>14</v>
      </c>
      <c r="P39" s="164"/>
      <c r="Q39" s="164">
        <v>0.5</v>
      </c>
      <c r="R39" s="164"/>
      <c r="S39" s="164">
        <v>1.5</v>
      </c>
      <c r="T39" s="164"/>
      <c r="U39" s="164">
        <v>42</v>
      </c>
      <c r="V39" s="164"/>
      <c r="W39" s="164"/>
      <c r="X39" s="164"/>
      <c r="Y39" s="164"/>
      <c r="Z39" s="164"/>
      <c r="AA39" s="164"/>
      <c r="AB39" s="164">
        <f t="shared" si="3"/>
        <v>60</v>
      </c>
      <c r="AC39" s="165">
        <f>AC36</f>
        <v>6300</v>
      </c>
      <c r="AD39" s="166">
        <f t="shared" ref="AD39:AD44" si="18">AB39*AC39</f>
        <v>378000</v>
      </c>
      <c r="AE39" s="167">
        <f>AE36</f>
        <v>403.2</v>
      </c>
      <c r="AF39" s="167"/>
      <c r="AG39" s="167">
        <f t="shared" ref="AG39:AG44" si="19">AB39*AE39</f>
        <v>24192</v>
      </c>
      <c r="AH39" s="176"/>
      <c r="AI39" s="176"/>
      <c r="AJ39" s="168"/>
      <c r="AK39" s="168"/>
      <c r="AL39" s="25"/>
    </row>
    <row r="40" spans="2:38" x14ac:dyDescent="0.3">
      <c r="B40" s="23"/>
      <c r="C40" s="28" t="s">
        <v>181</v>
      </c>
      <c r="D40" s="15"/>
      <c r="E40" s="15">
        <v>1</v>
      </c>
      <c r="F40" s="34">
        <v>0.03</v>
      </c>
      <c r="G40" s="117">
        <f t="shared" si="16"/>
        <v>0.03</v>
      </c>
      <c r="H40" s="118">
        <v>1</v>
      </c>
      <c r="I40" s="117">
        <v>0</v>
      </c>
      <c r="J40" s="121">
        <f t="shared" si="17"/>
        <v>0</v>
      </c>
      <c r="K40" s="15"/>
      <c r="L40" s="15"/>
      <c r="M40" s="164">
        <v>10</v>
      </c>
      <c r="N40" s="164"/>
      <c r="O40" s="164">
        <v>5</v>
      </c>
      <c r="P40" s="164"/>
      <c r="Q40" s="164">
        <v>1</v>
      </c>
      <c r="R40" s="164"/>
      <c r="S40" s="164">
        <v>5</v>
      </c>
      <c r="T40" s="164"/>
      <c r="U40" s="164">
        <v>20</v>
      </c>
      <c r="V40" s="164"/>
      <c r="W40" s="164"/>
      <c r="X40" s="164"/>
      <c r="Y40" s="164"/>
      <c r="Z40" s="164"/>
      <c r="AA40" s="164"/>
      <c r="AB40" s="164">
        <f t="shared" ref="AB40" si="20">SUM(M40:AA40)</f>
        <v>41</v>
      </c>
      <c r="AC40" s="165">
        <f>AC37</f>
        <v>6300</v>
      </c>
      <c r="AD40" s="166">
        <f t="shared" si="18"/>
        <v>258300</v>
      </c>
      <c r="AE40" s="167">
        <f>AE37</f>
        <v>403.2</v>
      </c>
      <c r="AF40" s="167"/>
      <c r="AG40" s="167">
        <f t="shared" si="19"/>
        <v>16531.2</v>
      </c>
      <c r="AH40" s="176"/>
      <c r="AI40" s="176"/>
      <c r="AJ40" s="168"/>
      <c r="AK40" s="168"/>
      <c r="AL40" s="25"/>
    </row>
    <row r="41" spans="2:38" x14ac:dyDescent="0.3">
      <c r="B41" s="23"/>
      <c r="C41" s="28"/>
      <c r="D41" s="15" t="s">
        <v>2</v>
      </c>
      <c r="E41" s="15">
        <v>1</v>
      </c>
      <c r="F41" s="34">
        <v>0.03</v>
      </c>
      <c r="G41" s="117">
        <f t="shared" si="16"/>
        <v>0.03</v>
      </c>
      <c r="H41" s="118">
        <v>1</v>
      </c>
      <c r="I41" s="117">
        <v>0</v>
      </c>
      <c r="J41" s="121">
        <f t="shared" si="17"/>
        <v>0</v>
      </c>
      <c r="K41" s="15"/>
      <c r="L41" s="15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>
        <f t="shared" si="3"/>
        <v>0</v>
      </c>
      <c r="AC41" s="165">
        <f>AC38</f>
        <v>6300</v>
      </c>
      <c r="AD41" s="166">
        <f t="shared" si="18"/>
        <v>0</v>
      </c>
      <c r="AE41" s="167">
        <f>AE38</f>
        <v>403.2</v>
      </c>
      <c r="AF41" s="167"/>
      <c r="AG41" s="167">
        <f t="shared" si="19"/>
        <v>0</v>
      </c>
      <c r="AH41" s="176"/>
      <c r="AI41" s="176"/>
      <c r="AJ41" s="168"/>
      <c r="AK41" s="168"/>
      <c r="AL41" s="25"/>
    </row>
    <row r="42" spans="2:38" x14ac:dyDescent="0.3">
      <c r="B42" s="23"/>
      <c r="C42" s="28"/>
      <c r="D42" s="15" t="s">
        <v>3</v>
      </c>
      <c r="E42" s="15">
        <v>1</v>
      </c>
      <c r="F42" s="34">
        <v>0.04</v>
      </c>
      <c r="G42" s="117">
        <f t="shared" si="16"/>
        <v>0.04</v>
      </c>
      <c r="H42" s="118">
        <v>1</v>
      </c>
      <c r="I42" s="117">
        <v>0</v>
      </c>
      <c r="J42" s="117">
        <f t="shared" si="17"/>
        <v>0</v>
      </c>
      <c r="K42" s="15"/>
      <c r="L42" s="15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>
        <f t="shared" si="3"/>
        <v>0</v>
      </c>
      <c r="AC42" s="165">
        <f t="shared" si="5"/>
        <v>6300</v>
      </c>
      <c r="AD42" s="166">
        <f t="shared" si="18"/>
        <v>0</v>
      </c>
      <c r="AE42" s="167">
        <f t="shared" si="9"/>
        <v>403.2</v>
      </c>
      <c r="AF42" s="167"/>
      <c r="AG42" s="167">
        <f t="shared" si="19"/>
        <v>0</v>
      </c>
      <c r="AH42" s="176"/>
      <c r="AI42" s="176"/>
      <c r="AJ42" s="168"/>
      <c r="AK42" s="168"/>
      <c r="AL42" s="25"/>
    </row>
    <row r="43" spans="2:38" x14ac:dyDescent="0.3">
      <c r="B43" s="23"/>
      <c r="C43" s="28"/>
      <c r="D43" s="15" t="s">
        <v>39</v>
      </c>
      <c r="E43" s="15">
        <v>1</v>
      </c>
      <c r="F43" s="34">
        <v>0.02</v>
      </c>
      <c r="G43" s="117">
        <f t="shared" si="16"/>
        <v>0.02</v>
      </c>
      <c r="H43" s="118">
        <v>1</v>
      </c>
      <c r="I43" s="117">
        <v>0</v>
      </c>
      <c r="J43" s="117">
        <f t="shared" si="17"/>
        <v>0</v>
      </c>
      <c r="K43" s="15"/>
      <c r="L43" s="15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>
        <v>0</v>
      </c>
      <c r="AC43" s="165">
        <f t="shared" si="5"/>
        <v>6300</v>
      </c>
      <c r="AD43" s="166">
        <f t="shared" si="18"/>
        <v>0</v>
      </c>
      <c r="AE43" s="167">
        <f t="shared" si="9"/>
        <v>403.2</v>
      </c>
      <c r="AF43" s="167"/>
      <c r="AG43" s="167">
        <f t="shared" si="19"/>
        <v>0</v>
      </c>
      <c r="AH43" s="176"/>
      <c r="AI43" s="176"/>
      <c r="AJ43" s="168"/>
      <c r="AK43" s="168"/>
      <c r="AL43" s="25"/>
    </row>
    <row r="44" spans="2:38" x14ac:dyDescent="0.3">
      <c r="B44" s="23"/>
      <c r="C44" s="28" t="s">
        <v>38</v>
      </c>
      <c r="D44" s="15" t="s">
        <v>4</v>
      </c>
      <c r="E44" s="15">
        <v>1</v>
      </c>
      <c r="F44" s="34">
        <v>0.02</v>
      </c>
      <c r="G44" s="117">
        <f t="shared" si="16"/>
        <v>0.02</v>
      </c>
      <c r="H44" s="118">
        <v>1</v>
      </c>
      <c r="I44" s="117">
        <v>0</v>
      </c>
      <c r="J44" s="117">
        <f t="shared" si="17"/>
        <v>0</v>
      </c>
      <c r="K44" s="15"/>
      <c r="L44" s="15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>
        <f t="shared" si="3"/>
        <v>0</v>
      </c>
      <c r="AC44" s="165">
        <f t="shared" si="5"/>
        <v>6300</v>
      </c>
      <c r="AD44" s="166">
        <f t="shared" si="18"/>
        <v>0</v>
      </c>
      <c r="AE44" s="167">
        <f t="shared" si="9"/>
        <v>403.2</v>
      </c>
      <c r="AF44" s="167"/>
      <c r="AG44" s="167">
        <f t="shared" si="19"/>
        <v>0</v>
      </c>
      <c r="AH44" s="176"/>
      <c r="AI44" s="176"/>
      <c r="AJ44" s="168"/>
      <c r="AK44" s="168"/>
      <c r="AL44" s="25"/>
    </row>
    <row r="45" spans="2:38" ht="16.2" thickBot="1" x14ac:dyDescent="0.35">
      <c r="B45" s="23"/>
      <c r="C45" s="32"/>
      <c r="D45" s="16"/>
      <c r="E45" s="16"/>
      <c r="F45" s="35"/>
      <c r="G45" s="119">
        <f>SUM(G41:G44)</f>
        <v>0.11000000000000001</v>
      </c>
      <c r="H45" s="118"/>
      <c r="I45" s="117">
        <f>SUM(I41:I44)</f>
        <v>0</v>
      </c>
      <c r="J45" s="119">
        <f>SUM(J41:J44)</f>
        <v>0</v>
      </c>
      <c r="K45" s="17"/>
      <c r="L45" s="17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70"/>
      <c r="AC45" s="171">
        <f t="shared" si="5"/>
        <v>6300</v>
      </c>
      <c r="AD45" s="109">
        <f>SUM(AD39:AD44)</f>
        <v>636300</v>
      </c>
      <c r="AE45" s="172">
        <f>AE44</f>
        <v>403.2</v>
      </c>
      <c r="AF45" s="173"/>
      <c r="AG45" s="110">
        <f>SUM(AG39:AG44)</f>
        <v>40723.199999999997</v>
      </c>
      <c r="AH45" s="159"/>
      <c r="AI45" s="159"/>
      <c r="AJ45" s="163"/>
      <c r="AK45" s="163"/>
      <c r="AL45" s="25"/>
    </row>
    <row r="46" spans="2:38" ht="16.2" thickTop="1" x14ac:dyDescent="0.3">
      <c r="B46" s="23"/>
      <c r="C46" s="30"/>
      <c r="D46" s="17"/>
      <c r="E46" s="17"/>
      <c r="F46" s="36"/>
      <c r="G46" s="120"/>
      <c r="H46" s="106"/>
      <c r="I46" s="120"/>
      <c r="J46" s="120"/>
      <c r="K46" s="17"/>
      <c r="L46" s="17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70"/>
      <c r="AC46" s="171">
        <f t="shared" si="5"/>
        <v>6300</v>
      </c>
      <c r="AD46" s="174">
        <f>-AD45</f>
        <v>-636300</v>
      </c>
      <c r="AE46" s="175">
        <f>AE45</f>
        <v>403.2</v>
      </c>
      <c r="AF46" s="175"/>
      <c r="AG46" s="174">
        <f>-AG45</f>
        <v>-40723.199999999997</v>
      </c>
      <c r="AH46" s="159"/>
      <c r="AI46" s="159"/>
      <c r="AJ46" s="163"/>
      <c r="AK46" s="163"/>
      <c r="AL46" s="25"/>
    </row>
    <row r="47" spans="2:38" x14ac:dyDescent="0.3">
      <c r="B47" s="23"/>
      <c r="C47" s="28" t="s">
        <v>19</v>
      </c>
      <c r="D47" s="15" t="s">
        <v>182</v>
      </c>
      <c r="E47" s="15"/>
      <c r="F47" s="15"/>
      <c r="G47" s="122"/>
      <c r="H47" s="118">
        <v>3</v>
      </c>
      <c r="I47" s="122">
        <v>1.4999999999999999E-2</v>
      </c>
      <c r="J47" s="117"/>
      <c r="K47" s="15"/>
      <c r="L47" s="15"/>
      <c r="M47" s="164"/>
      <c r="N47" s="164"/>
      <c r="O47" s="164">
        <v>10</v>
      </c>
      <c r="P47" s="164"/>
      <c r="Q47" s="164">
        <v>1</v>
      </c>
      <c r="R47" s="164"/>
      <c r="S47" s="164">
        <v>2</v>
      </c>
      <c r="T47" s="164"/>
      <c r="U47" s="164">
        <v>20</v>
      </c>
      <c r="V47" s="164"/>
      <c r="W47" s="164"/>
      <c r="X47" s="164"/>
      <c r="Y47" s="164"/>
      <c r="Z47" s="164"/>
      <c r="AA47" s="164"/>
      <c r="AB47" s="164">
        <f t="shared" si="3"/>
        <v>33</v>
      </c>
      <c r="AC47" s="165">
        <f>AC45</f>
        <v>6300</v>
      </c>
      <c r="AD47" s="166">
        <f t="shared" ref="AD47:AD55" si="21">AB47*AC47</f>
        <v>207900</v>
      </c>
      <c r="AE47" s="167">
        <f>AE45</f>
        <v>403.2</v>
      </c>
      <c r="AF47" s="167"/>
      <c r="AG47" s="167">
        <f t="shared" ref="AG47:AG55" si="22">AB47*AE47</f>
        <v>13305.6</v>
      </c>
      <c r="AH47" s="176"/>
      <c r="AI47" s="176"/>
      <c r="AJ47" s="168"/>
      <c r="AK47" s="168"/>
      <c r="AL47" s="25"/>
    </row>
    <row r="48" spans="2:38" x14ac:dyDescent="0.3">
      <c r="B48" s="23"/>
      <c r="C48" s="28"/>
      <c r="D48" s="15" t="s">
        <v>183</v>
      </c>
      <c r="E48" s="15"/>
      <c r="F48" s="15"/>
      <c r="G48" s="122"/>
      <c r="H48" s="118">
        <v>3</v>
      </c>
      <c r="I48" s="122">
        <v>1.4999999999999999E-2</v>
      </c>
      <c r="J48" s="117"/>
      <c r="K48" s="15"/>
      <c r="L48" s="15"/>
      <c r="M48" s="164">
        <v>55</v>
      </c>
      <c r="N48" s="164"/>
      <c r="O48" s="164">
        <v>20</v>
      </c>
      <c r="P48" s="164"/>
      <c r="Q48" s="164">
        <v>2</v>
      </c>
      <c r="R48" s="164"/>
      <c r="S48" s="164">
        <v>4</v>
      </c>
      <c r="T48" s="164"/>
      <c r="U48" s="164"/>
      <c r="V48" s="164"/>
      <c r="W48" s="164"/>
      <c r="X48" s="164"/>
      <c r="Y48" s="164"/>
      <c r="Z48" s="164">
        <v>30</v>
      </c>
      <c r="AA48" s="164"/>
      <c r="AB48" s="164">
        <f t="shared" ref="AB48:AB50" si="23">SUM(M48:AA48)</f>
        <v>111</v>
      </c>
      <c r="AC48" s="165">
        <f>AC46</f>
        <v>6300</v>
      </c>
      <c r="AD48" s="166">
        <f t="shared" si="21"/>
        <v>699300</v>
      </c>
      <c r="AE48" s="167">
        <f>AE46</f>
        <v>403.2</v>
      </c>
      <c r="AF48" s="167"/>
      <c r="AG48" s="167">
        <f t="shared" si="22"/>
        <v>44755.199999999997</v>
      </c>
      <c r="AH48" s="176"/>
      <c r="AI48" s="176"/>
      <c r="AJ48" s="168"/>
      <c r="AK48" s="168"/>
      <c r="AL48" s="25"/>
    </row>
    <row r="49" spans="2:38" x14ac:dyDescent="0.3">
      <c r="B49" s="23"/>
      <c r="C49" s="28"/>
      <c r="D49" s="15" t="s">
        <v>185</v>
      </c>
      <c r="E49" s="15"/>
      <c r="F49" s="15"/>
      <c r="G49" s="122"/>
      <c r="H49" s="118"/>
      <c r="I49" s="122"/>
      <c r="J49" s="117"/>
      <c r="K49" s="15"/>
      <c r="L49" s="15"/>
      <c r="M49" s="164">
        <v>19</v>
      </c>
      <c r="N49" s="164"/>
      <c r="O49" s="164">
        <v>20</v>
      </c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>
        <f t="shared" ref="AB49" si="24">SUM(M49:AA49)</f>
        <v>39</v>
      </c>
      <c r="AC49" s="165">
        <f>AC45</f>
        <v>6300</v>
      </c>
      <c r="AD49" s="166">
        <f t="shared" si="21"/>
        <v>245700</v>
      </c>
      <c r="AE49" s="167">
        <f>AE45</f>
        <v>403.2</v>
      </c>
      <c r="AF49" s="167"/>
      <c r="AG49" s="167">
        <f t="shared" si="22"/>
        <v>15724.8</v>
      </c>
      <c r="AH49" s="176"/>
      <c r="AI49" s="176"/>
      <c r="AJ49" s="168"/>
      <c r="AK49" s="168"/>
      <c r="AL49" s="25"/>
    </row>
    <row r="50" spans="2:38" x14ac:dyDescent="0.3">
      <c r="B50" s="23"/>
      <c r="C50" s="28"/>
      <c r="D50" s="15" t="s">
        <v>186</v>
      </c>
      <c r="E50" s="15"/>
      <c r="F50" s="15"/>
      <c r="G50" s="122"/>
      <c r="H50" s="118"/>
      <c r="I50" s="122"/>
      <c r="J50" s="117"/>
      <c r="K50" s="15"/>
      <c r="L50" s="15"/>
      <c r="M50" s="164">
        <v>7</v>
      </c>
      <c r="N50" s="164"/>
      <c r="O50" s="164">
        <v>25</v>
      </c>
      <c r="P50" s="164"/>
      <c r="Q50" s="164">
        <v>3</v>
      </c>
      <c r="R50" s="164"/>
      <c r="S50" s="164">
        <v>10</v>
      </c>
      <c r="T50" s="164"/>
      <c r="U50" s="164">
        <v>20</v>
      </c>
      <c r="V50" s="164"/>
      <c r="W50" s="164"/>
      <c r="X50" s="164"/>
      <c r="Y50" s="164"/>
      <c r="Z50" s="164">
        <v>30</v>
      </c>
      <c r="AA50" s="164"/>
      <c r="AB50" s="164">
        <f t="shared" si="23"/>
        <v>95</v>
      </c>
      <c r="AC50" s="165">
        <f>AC46</f>
        <v>6300</v>
      </c>
      <c r="AD50" s="166">
        <f t="shared" si="21"/>
        <v>598500</v>
      </c>
      <c r="AE50" s="167">
        <f>AE46</f>
        <v>403.2</v>
      </c>
      <c r="AF50" s="167"/>
      <c r="AG50" s="167">
        <f t="shared" si="22"/>
        <v>38304</v>
      </c>
      <c r="AH50" s="176"/>
      <c r="AI50" s="176"/>
      <c r="AJ50" s="168"/>
      <c r="AK50" s="168"/>
      <c r="AL50" s="25"/>
    </row>
    <row r="51" spans="2:38" x14ac:dyDescent="0.3">
      <c r="B51" s="23"/>
      <c r="C51" s="28"/>
      <c r="D51" s="15" t="s">
        <v>184</v>
      </c>
      <c r="E51" s="15"/>
      <c r="F51" s="15"/>
      <c r="G51" s="122"/>
      <c r="H51" s="118">
        <v>3</v>
      </c>
      <c r="I51" s="122">
        <v>1.4999999999999999E-2</v>
      </c>
      <c r="J51" s="117">
        <f>H51*I51</f>
        <v>4.4999999999999998E-2</v>
      </c>
      <c r="K51" s="15"/>
      <c r="L51" s="15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>
        <f t="shared" si="3"/>
        <v>0</v>
      </c>
      <c r="AC51" s="165">
        <f>AC50</f>
        <v>6300</v>
      </c>
      <c r="AD51" s="166">
        <f t="shared" si="21"/>
        <v>0</v>
      </c>
      <c r="AE51" s="167">
        <f>AE50</f>
        <v>403.2</v>
      </c>
      <c r="AF51" s="167"/>
      <c r="AG51" s="167">
        <f t="shared" si="22"/>
        <v>0</v>
      </c>
      <c r="AH51" s="176"/>
      <c r="AI51" s="176"/>
      <c r="AJ51" s="168">
        <v>300</v>
      </c>
      <c r="AK51" s="168"/>
      <c r="AL51" s="25"/>
    </row>
    <row r="52" spans="2:38" x14ac:dyDescent="0.3">
      <c r="B52" s="23"/>
      <c r="C52" s="28"/>
      <c r="D52" s="15" t="s">
        <v>41</v>
      </c>
      <c r="E52" s="15">
        <v>1</v>
      </c>
      <c r="F52" s="34">
        <v>0.05</v>
      </c>
      <c r="G52" s="117">
        <f t="shared" ref="G52:G55" si="25">E52*F52</f>
        <v>0.05</v>
      </c>
      <c r="H52" s="118">
        <v>1</v>
      </c>
      <c r="I52" s="117">
        <v>0</v>
      </c>
      <c r="J52" s="117">
        <f t="shared" ref="J52:J55" si="26">H52*I52</f>
        <v>0</v>
      </c>
      <c r="K52" s="15"/>
      <c r="L52" s="15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>
        <f t="shared" si="3"/>
        <v>0</v>
      </c>
      <c r="AC52" s="165">
        <f t="shared" si="5"/>
        <v>6300</v>
      </c>
      <c r="AD52" s="166">
        <f t="shared" si="21"/>
        <v>0</v>
      </c>
      <c r="AE52" s="167">
        <f t="shared" si="9"/>
        <v>403.2</v>
      </c>
      <c r="AF52" s="167"/>
      <c r="AG52" s="167">
        <f t="shared" si="22"/>
        <v>0</v>
      </c>
      <c r="AH52" s="176"/>
      <c r="AI52" s="176"/>
      <c r="AJ52" s="168"/>
      <c r="AK52" s="168"/>
      <c r="AL52" s="25"/>
    </row>
    <row r="53" spans="2:38" x14ac:dyDescent="0.3">
      <c r="B53" s="23"/>
      <c r="C53" s="28"/>
      <c r="D53" s="15" t="s">
        <v>42</v>
      </c>
      <c r="E53" s="15">
        <v>1</v>
      </c>
      <c r="F53" s="34">
        <v>0.05</v>
      </c>
      <c r="G53" s="117">
        <f t="shared" si="25"/>
        <v>0.05</v>
      </c>
      <c r="H53" s="118">
        <v>1</v>
      </c>
      <c r="I53" s="117">
        <v>0</v>
      </c>
      <c r="J53" s="117">
        <f t="shared" si="26"/>
        <v>0</v>
      </c>
      <c r="K53" s="15"/>
      <c r="L53" s="15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>
        <f t="shared" si="3"/>
        <v>0</v>
      </c>
      <c r="AC53" s="165">
        <f t="shared" si="5"/>
        <v>6300</v>
      </c>
      <c r="AD53" s="166">
        <f t="shared" si="21"/>
        <v>0</v>
      </c>
      <c r="AE53" s="167">
        <f t="shared" si="9"/>
        <v>403.2</v>
      </c>
      <c r="AF53" s="167"/>
      <c r="AG53" s="167">
        <f t="shared" si="22"/>
        <v>0</v>
      </c>
      <c r="AH53" s="176"/>
      <c r="AI53" s="176"/>
      <c r="AJ53" s="168"/>
      <c r="AK53" s="168"/>
      <c r="AL53" s="25"/>
    </row>
    <row r="54" spans="2:38" x14ac:dyDescent="0.3">
      <c r="B54" s="23"/>
      <c r="C54" s="28"/>
      <c r="D54" s="15" t="s">
        <v>20</v>
      </c>
      <c r="E54" s="15">
        <v>1</v>
      </c>
      <c r="F54" s="34">
        <v>0.03</v>
      </c>
      <c r="G54" s="117">
        <f t="shared" si="25"/>
        <v>0.03</v>
      </c>
      <c r="H54" s="118">
        <v>1</v>
      </c>
      <c r="I54" s="117">
        <v>0</v>
      </c>
      <c r="J54" s="117">
        <f t="shared" si="26"/>
        <v>0</v>
      </c>
      <c r="K54" s="15"/>
      <c r="L54" s="15"/>
      <c r="M54" s="164">
        <v>8</v>
      </c>
      <c r="N54" s="164"/>
      <c r="O54" s="164">
        <v>5</v>
      </c>
      <c r="P54" s="164"/>
      <c r="Q54" s="164">
        <v>1</v>
      </c>
      <c r="R54" s="164"/>
      <c r="S54" s="164">
        <v>3</v>
      </c>
      <c r="T54" s="164"/>
      <c r="U54" s="164"/>
      <c r="V54" s="164"/>
      <c r="W54" s="164"/>
      <c r="X54" s="164"/>
      <c r="Y54" s="164"/>
      <c r="Z54" s="164"/>
      <c r="AA54" s="164"/>
      <c r="AB54" s="164">
        <f t="shared" si="3"/>
        <v>17</v>
      </c>
      <c r="AC54" s="165">
        <f t="shared" si="5"/>
        <v>6300</v>
      </c>
      <c r="AD54" s="166">
        <f t="shared" si="21"/>
        <v>107100</v>
      </c>
      <c r="AE54" s="167">
        <f t="shared" si="9"/>
        <v>403.2</v>
      </c>
      <c r="AF54" s="167"/>
      <c r="AG54" s="167">
        <f t="shared" si="22"/>
        <v>6854.4</v>
      </c>
      <c r="AH54" s="176"/>
      <c r="AI54" s="176"/>
      <c r="AJ54" s="168"/>
      <c r="AK54" s="168"/>
      <c r="AL54" s="25"/>
    </row>
    <row r="55" spans="2:38" x14ac:dyDescent="0.3">
      <c r="B55" s="23"/>
      <c r="C55" s="28"/>
      <c r="D55" s="15" t="s">
        <v>43</v>
      </c>
      <c r="E55" s="15">
        <v>1</v>
      </c>
      <c r="F55" s="34">
        <v>0.05</v>
      </c>
      <c r="G55" s="117">
        <f t="shared" si="25"/>
        <v>0.05</v>
      </c>
      <c r="H55" s="118">
        <v>1</v>
      </c>
      <c r="I55" s="117">
        <v>0</v>
      </c>
      <c r="J55" s="117">
        <f t="shared" si="26"/>
        <v>0</v>
      </c>
      <c r="K55" s="15"/>
      <c r="L55" s="15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>
        <f t="shared" si="3"/>
        <v>0</v>
      </c>
      <c r="AC55" s="165">
        <f t="shared" si="5"/>
        <v>6300</v>
      </c>
      <c r="AD55" s="166">
        <f t="shared" si="21"/>
        <v>0</v>
      </c>
      <c r="AE55" s="167">
        <f t="shared" si="9"/>
        <v>403.2</v>
      </c>
      <c r="AF55" s="167"/>
      <c r="AG55" s="167">
        <f t="shared" si="22"/>
        <v>0</v>
      </c>
      <c r="AH55" s="176"/>
      <c r="AI55" s="176"/>
      <c r="AJ55" s="168"/>
      <c r="AK55" s="168"/>
      <c r="AL55" s="25"/>
    </row>
    <row r="56" spans="2:38" ht="16.2" thickBot="1" x14ac:dyDescent="0.35">
      <c r="B56" s="37"/>
      <c r="C56" s="32"/>
      <c r="D56" s="16"/>
      <c r="E56" s="16"/>
      <c r="F56" s="35"/>
      <c r="G56" s="119">
        <f>SUM(G51:G55)</f>
        <v>0.18</v>
      </c>
      <c r="H56" s="118">
        <v>1</v>
      </c>
      <c r="I56" s="117">
        <f>SUM(I51:I55)</f>
        <v>1.4999999999999999E-2</v>
      </c>
      <c r="J56" s="119">
        <f>SUM(J51:J55)</f>
        <v>4.4999999999999998E-2</v>
      </c>
      <c r="K56" s="17"/>
      <c r="L56" s="17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70"/>
      <c r="AC56" s="171">
        <f t="shared" si="5"/>
        <v>6300</v>
      </c>
      <c r="AD56" s="109">
        <f>SUM(AD47:AD55)</f>
        <v>1858500</v>
      </c>
      <c r="AE56" s="172"/>
      <c r="AF56" s="173"/>
      <c r="AG56" s="110">
        <f>SUM(AG47:AG55)</f>
        <v>118943.99999999999</v>
      </c>
      <c r="AH56" s="159"/>
      <c r="AI56" s="159"/>
      <c r="AJ56" s="163"/>
      <c r="AK56" s="163"/>
      <c r="AL56" s="25"/>
    </row>
    <row r="57" spans="2:38" ht="16.2" thickTop="1" x14ac:dyDescent="0.3">
      <c r="B57" s="37"/>
      <c r="C57" s="32"/>
      <c r="D57" s="16"/>
      <c r="E57" s="16"/>
      <c r="F57" s="35"/>
      <c r="G57" s="123"/>
      <c r="H57" s="124"/>
      <c r="I57" s="123"/>
      <c r="J57" s="123"/>
      <c r="K57" s="16"/>
      <c r="L57" s="16"/>
      <c r="M57" s="170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70"/>
      <c r="AC57" s="171"/>
      <c r="AD57" s="174">
        <f>-AD56</f>
        <v>-1858500</v>
      </c>
      <c r="AE57" s="175">
        <f>AE56</f>
        <v>0</v>
      </c>
      <c r="AF57" s="175"/>
      <c r="AG57" s="174">
        <f>-AG56</f>
        <v>-118943.99999999999</v>
      </c>
      <c r="AH57" s="159"/>
      <c r="AI57" s="159"/>
      <c r="AJ57" s="163"/>
      <c r="AK57" s="163"/>
      <c r="AL57" s="25"/>
    </row>
    <row r="58" spans="2:38" x14ac:dyDescent="0.3">
      <c r="B58" s="23"/>
      <c r="C58" s="28" t="s">
        <v>187</v>
      </c>
      <c r="D58" s="15" t="s">
        <v>188</v>
      </c>
      <c r="E58" s="15">
        <v>1</v>
      </c>
      <c r="F58" s="34">
        <v>0.14000000000000001</v>
      </c>
      <c r="G58" s="117"/>
      <c r="H58" s="118"/>
      <c r="I58" s="117"/>
      <c r="J58" s="117"/>
      <c r="K58" s="15"/>
      <c r="L58" s="15"/>
      <c r="M58" s="164">
        <v>3</v>
      </c>
      <c r="N58" s="164"/>
      <c r="O58" s="164">
        <v>3</v>
      </c>
      <c r="P58" s="164"/>
      <c r="Q58" s="164">
        <v>1</v>
      </c>
      <c r="R58" s="164"/>
      <c r="S58" s="164">
        <v>2</v>
      </c>
      <c r="T58" s="164"/>
      <c r="U58" s="164"/>
      <c r="V58" s="164"/>
      <c r="W58" s="164"/>
      <c r="X58" s="164"/>
      <c r="Y58" s="164"/>
      <c r="Z58" s="164"/>
      <c r="AA58" s="164"/>
      <c r="AB58" s="164">
        <f t="shared" ref="AB58" si="27">SUM(M58:AA58)</f>
        <v>9</v>
      </c>
      <c r="AC58" s="165">
        <f>AC44</f>
        <v>6300</v>
      </c>
      <c r="AD58" s="166">
        <f>AB58*AC58</f>
        <v>56700</v>
      </c>
      <c r="AE58" s="167">
        <f>AE44</f>
        <v>403.2</v>
      </c>
      <c r="AF58" s="167"/>
      <c r="AG58" s="167">
        <f>AB58*AE58</f>
        <v>3628.7999999999997</v>
      </c>
      <c r="AH58" s="176"/>
      <c r="AI58" s="176"/>
      <c r="AJ58" s="168"/>
      <c r="AK58" s="168"/>
      <c r="AL58" s="25"/>
    </row>
    <row r="59" spans="2:38" x14ac:dyDescent="0.3">
      <c r="B59" s="23"/>
      <c r="C59" s="28"/>
      <c r="D59" s="15"/>
      <c r="E59" s="15">
        <v>1</v>
      </c>
      <c r="F59" s="34">
        <v>0.14000000000000001</v>
      </c>
      <c r="G59" s="117"/>
      <c r="H59" s="118"/>
      <c r="I59" s="117"/>
      <c r="J59" s="117"/>
      <c r="K59" s="15"/>
      <c r="L59" s="15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>
        <f t="shared" ref="AB59" si="28">SUM(M59:AA59)</f>
        <v>0</v>
      </c>
      <c r="AC59" s="165">
        <f>AC45</f>
        <v>6300</v>
      </c>
      <c r="AD59" s="166">
        <f>AB59*AC59</f>
        <v>0</v>
      </c>
      <c r="AE59" s="167">
        <f>AE45</f>
        <v>403.2</v>
      </c>
      <c r="AF59" s="167"/>
      <c r="AG59" s="167">
        <f>AB59*AE59</f>
        <v>0</v>
      </c>
      <c r="AH59" s="176"/>
      <c r="AI59" s="176"/>
      <c r="AJ59" s="168"/>
      <c r="AK59" s="168"/>
      <c r="AL59" s="25"/>
    </row>
    <row r="60" spans="2:38" x14ac:dyDescent="0.3">
      <c r="B60" s="23"/>
      <c r="C60" s="28"/>
      <c r="D60" s="15" t="s">
        <v>5</v>
      </c>
      <c r="E60" s="15">
        <v>1</v>
      </c>
      <c r="F60" s="34">
        <v>0.14000000000000001</v>
      </c>
      <c r="G60" s="117">
        <f t="shared" ref="G60:G61" si="29">E60*F60</f>
        <v>0.14000000000000001</v>
      </c>
      <c r="H60" s="118">
        <v>1</v>
      </c>
      <c r="I60" s="117">
        <v>1E-3</v>
      </c>
      <c r="J60" s="117">
        <f t="shared" ref="J60:J61" si="30">H60*I60</f>
        <v>1E-3</v>
      </c>
      <c r="K60" s="15"/>
      <c r="L60" s="15"/>
      <c r="M60" s="164">
        <v>7</v>
      </c>
      <c r="N60" s="164"/>
      <c r="O60" s="164">
        <v>5</v>
      </c>
      <c r="P60" s="164"/>
      <c r="Q60" s="164">
        <v>1</v>
      </c>
      <c r="R60" s="164"/>
      <c r="S60" s="164">
        <v>2</v>
      </c>
      <c r="T60" s="164"/>
      <c r="U60" s="164"/>
      <c r="V60" s="164"/>
      <c r="W60" s="164"/>
      <c r="X60" s="164"/>
      <c r="Y60" s="164"/>
      <c r="Z60" s="164"/>
      <c r="AA60" s="164"/>
      <c r="AB60" s="164">
        <f>SUM(M60:AA60)</f>
        <v>15</v>
      </c>
      <c r="AC60" s="165">
        <f>AC46</f>
        <v>6300</v>
      </c>
      <c r="AD60" s="166">
        <f>AB60*AC60</f>
        <v>94500</v>
      </c>
      <c r="AE60" s="167">
        <f>AE46</f>
        <v>403.2</v>
      </c>
      <c r="AF60" s="167"/>
      <c r="AG60" s="167">
        <f>AB60*AE60</f>
        <v>6048</v>
      </c>
      <c r="AH60" s="176"/>
      <c r="AI60" s="176"/>
      <c r="AJ60" s="168"/>
      <c r="AK60" s="168"/>
      <c r="AL60" s="25"/>
    </row>
    <row r="61" spans="2:38" x14ac:dyDescent="0.3">
      <c r="B61" s="23"/>
      <c r="C61" s="28"/>
      <c r="D61" s="15" t="s">
        <v>6</v>
      </c>
      <c r="E61" s="15">
        <v>1</v>
      </c>
      <c r="F61" s="34">
        <v>7.0000000000000007E-2</v>
      </c>
      <c r="G61" s="117">
        <f t="shared" si="29"/>
        <v>7.0000000000000007E-2</v>
      </c>
      <c r="H61" s="118">
        <v>1</v>
      </c>
      <c r="I61" s="117">
        <v>1E-3</v>
      </c>
      <c r="J61" s="117">
        <f t="shared" si="30"/>
        <v>1E-3</v>
      </c>
      <c r="K61" s="15"/>
      <c r="L61" s="15"/>
      <c r="M61" s="164">
        <v>2</v>
      </c>
      <c r="N61" s="164"/>
      <c r="O61" s="164">
        <v>3</v>
      </c>
      <c r="P61" s="164"/>
      <c r="Q61" s="164">
        <v>1</v>
      </c>
      <c r="R61" s="164"/>
      <c r="S61" s="164">
        <v>1</v>
      </c>
      <c r="T61" s="164"/>
      <c r="U61" s="164"/>
      <c r="V61" s="164"/>
      <c r="W61" s="164"/>
      <c r="X61" s="164"/>
      <c r="Y61" s="164"/>
      <c r="Z61" s="164"/>
      <c r="AA61" s="164"/>
      <c r="AB61" s="164">
        <f>SUM(M61:AA61)</f>
        <v>7</v>
      </c>
      <c r="AC61" s="165">
        <f>AC60</f>
        <v>6300</v>
      </c>
      <c r="AD61" s="166">
        <f>AB61*AC61</f>
        <v>44100</v>
      </c>
      <c r="AE61" s="167">
        <f>AE60</f>
        <v>403.2</v>
      </c>
      <c r="AF61" s="167"/>
      <c r="AG61" s="167">
        <f>AB61*AE61</f>
        <v>2822.4</v>
      </c>
      <c r="AH61" s="176"/>
      <c r="AI61" s="176"/>
      <c r="AJ61" s="168"/>
      <c r="AK61" s="168"/>
      <c r="AL61" s="25"/>
    </row>
    <row r="62" spans="2:38" ht="16.2" thickBot="1" x14ac:dyDescent="0.35">
      <c r="B62" s="37"/>
      <c r="C62" s="32"/>
      <c r="D62" s="16"/>
      <c r="E62" s="16"/>
      <c r="F62" s="35"/>
      <c r="G62" s="119">
        <f>SUM(G60:G61)</f>
        <v>0.21000000000000002</v>
      </c>
      <c r="H62" s="118">
        <v>1</v>
      </c>
      <c r="I62" s="117">
        <f>SUM(I60:I61)</f>
        <v>2E-3</v>
      </c>
      <c r="J62" s="119">
        <f>SUM(J60:J61)</f>
        <v>2E-3</v>
      </c>
      <c r="K62" s="17"/>
      <c r="L62" s="17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70"/>
      <c r="AC62" s="171">
        <f>AC61</f>
        <v>6300</v>
      </c>
      <c r="AD62" s="109">
        <f>SUM(AD58:AD61)</f>
        <v>195300</v>
      </c>
      <c r="AE62" s="172"/>
      <c r="AF62" s="173"/>
      <c r="AG62" s="110">
        <f>SUM(AG58:AG61)</f>
        <v>12499.199999999999</v>
      </c>
      <c r="AH62" s="159"/>
      <c r="AI62" s="159"/>
      <c r="AJ62" s="163"/>
      <c r="AK62" s="163"/>
      <c r="AL62" s="25"/>
    </row>
    <row r="63" spans="2:38" ht="16.2" thickTop="1" x14ac:dyDescent="0.3">
      <c r="B63" s="23"/>
      <c r="C63" s="30"/>
      <c r="D63" s="17"/>
      <c r="E63" s="17"/>
      <c r="F63" s="17"/>
      <c r="G63" s="116"/>
      <c r="H63" s="106"/>
      <c r="I63" s="116"/>
      <c r="J63" s="116"/>
      <c r="K63" s="17"/>
      <c r="L63" s="17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70"/>
      <c r="AC63" s="171">
        <f>AC56</f>
        <v>6300</v>
      </c>
      <c r="AD63" s="174">
        <f>-AD62</f>
        <v>-195300</v>
      </c>
      <c r="AE63" s="175">
        <f>AE61</f>
        <v>403.2</v>
      </c>
      <c r="AF63" s="175"/>
      <c r="AG63" s="174">
        <f>-AG62</f>
        <v>-12499.199999999999</v>
      </c>
      <c r="AH63" s="159"/>
      <c r="AI63" s="159"/>
      <c r="AJ63" s="163"/>
      <c r="AK63" s="163"/>
      <c r="AL63" s="25"/>
    </row>
    <row r="64" spans="2:38" x14ac:dyDescent="0.3">
      <c r="B64" s="23"/>
      <c r="C64" s="28" t="s">
        <v>22</v>
      </c>
      <c r="D64" s="15"/>
      <c r="E64" s="15"/>
      <c r="F64" s="34"/>
      <c r="G64" s="117"/>
      <c r="H64" s="118"/>
      <c r="I64" s="117"/>
      <c r="J64" s="117"/>
      <c r="K64" s="15"/>
      <c r="L64" s="15"/>
      <c r="M64" s="164">
        <v>3</v>
      </c>
      <c r="N64" s="164"/>
      <c r="O64" s="164">
        <v>4</v>
      </c>
      <c r="P64" s="164"/>
      <c r="Q64" s="164">
        <v>2</v>
      </c>
      <c r="R64" s="164"/>
      <c r="S64" s="164">
        <v>4</v>
      </c>
      <c r="T64" s="164"/>
      <c r="U64" s="164"/>
      <c r="V64" s="164"/>
      <c r="W64" s="164"/>
      <c r="X64" s="164"/>
      <c r="Y64" s="164"/>
      <c r="Z64" s="164"/>
      <c r="AA64" s="164"/>
      <c r="AB64" s="164">
        <f t="shared" ref="AB64" si="31">SUM(M64:AA64)</f>
        <v>13</v>
      </c>
      <c r="AC64" s="165">
        <f>AC62</f>
        <v>6300</v>
      </c>
      <c r="AD64" s="166">
        <f>AB64*AC64</f>
        <v>81900</v>
      </c>
      <c r="AE64" s="167">
        <f>AE63</f>
        <v>403.2</v>
      </c>
      <c r="AF64" s="167"/>
      <c r="AG64" s="167">
        <f>AB64*AE64</f>
        <v>5241.5999999999995</v>
      </c>
      <c r="AH64" s="176"/>
      <c r="AI64" s="176"/>
      <c r="AJ64" s="168"/>
      <c r="AK64" s="168"/>
      <c r="AL64" s="25"/>
    </row>
    <row r="65" spans="2:38" x14ac:dyDescent="0.3">
      <c r="B65" s="23"/>
      <c r="C65" s="28"/>
      <c r="D65" s="15" t="s">
        <v>12</v>
      </c>
      <c r="E65" s="15">
        <v>1</v>
      </c>
      <c r="F65" s="34">
        <v>0.04</v>
      </c>
      <c r="G65" s="117">
        <f t="shared" ref="G65:G68" si="32">E65*F65</f>
        <v>0.04</v>
      </c>
      <c r="H65" s="118">
        <v>1</v>
      </c>
      <c r="I65" s="117">
        <v>1E-3</v>
      </c>
      <c r="J65" s="117">
        <f t="shared" ref="J65:J68" si="33">H65*I65</f>
        <v>1E-3</v>
      </c>
      <c r="K65" s="15"/>
      <c r="L65" s="15"/>
      <c r="M65" s="164">
        <v>1</v>
      </c>
      <c r="N65" s="164"/>
      <c r="O65" s="164">
        <v>2</v>
      </c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>
        <f t="shared" si="3"/>
        <v>3</v>
      </c>
      <c r="AC65" s="165">
        <f>AC63</f>
        <v>6300</v>
      </c>
      <c r="AD65" s="166">
        <f>AB65*AC65</f>
        <v>18900</v>
      </c>
      <c r="AE65" s="167">
        <f>AE63</f>
        <v>403.2</v>
      </c>
      <c r="AF65" s="167"/>
      <c r="AG65" s="167">
        <f>AB65*AE65</f>
        <v>1209.5999999999999</v>
      </c>
      <c r="AH65" s="176"/>
      <c r="AI65" s="176"/>
      <c r="AJ65" s="168"/>
      <c r="AK65" s="168"/>
      <c r="AL65" s="25"/>
    </row>
    <row r="66" spans="2:38" x14ac:dyDescent="0.3">
      <c r="B66" s="23"/>
      <c r="C66" s="28"/>
      <c r="D66" s="15" t="s">
        <v>18</v>
      </c>
      <c r="E66" s="15">
        <v>1</v>
      </c>
      <c r="F66" s="34">
        <v>7.0000000000000007E-2</v>
      </c>
      <c r="G66" s="117">
        <f t="shared" si="32"/>
        <v>7.0000000000000007E-2</v>
      </c>
      <c r="H66" s="118">
        <v>1</v>
      </c>
      <c r="I66" s="117">
        <v>1E-3</v>
      </c>
      <c r="J66" s="117">
        <f t="shared" si="33"/>
        <v>1E-3</v>
      </c>
      <c r="K66" s="15"/>
      <c r="L66" s="15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>
        <f t="shared" si="3"/>
        <v>0</v>
      </c>
      <c r="AC66" s="165">
        <f t="shared" si="5"/>
        <v>6300</v>
      </c>
      <c r="AD66" s="166">
        <f>AB66*AC66</f>
        <v>0</v>
      </c>
      <c r="AE66" s="167">
        <f t="shared" si="9"/>
        <v>403.2</v>
      </c>
      <c r="AF66" s="167"/>
      <c r="AG66" s="167">
        <f>AB66*AE66</f>
        <v>0</v>
      </c>
      <c r="AH66" s="176"/>
      <c r="AI66" s="176"/>
      <c r="AJ66" s="168"/>
      <c r="AK66" s="168"/>
      <c r="AL66" s="25"/>
    </row>
    <row r="67" spans="2:38" x14ac:dyDescent="0.3">
      <c r="B67" s="23"/>
      <c r="C67" s="28"/>
      <c r="D67" s="15" t="s">
        <v>44</v>
      </c>
      <c r="E67" s="15">
        <v>1</v>
      </c>
      <c r="F67" s="34">
        <v>0.04</v>
      </c>
      <c r="G67" s="117">
        <f t="shared" si="32"/>
        <v>0.04</v>
      </c>
      <c r="H67" s="118">
        <v>1</v>
      </c>
      <c r="I67" s="117">
        <v>1E-3</v>
      </c>
      <c r="J67" s="117">
        <f t="shared" si="33"/>
        <v>1E-3</v>
      </c>
      <c r="K67" s="15"/>
      <c r="L67" s="15"/>
      <c r="M67" s="164">
        <v>1</v>
      </c>
      <c r="N67" s="164"/>
      <c r="O67" s="164">
        <v>2</v>
      </c>
      <c r="P67" s="164"/>
      <c r="Q67" s="164">
        <v>1</v>
      </c>
      <c r="R67" s="164"/>
      <c r="S67" s="164">
        <v>2</v>
      </c>
      <c r="T67" s="164"/>
      <c r="U67" s="164"/>
      <c r="V67" s="164"/>
      <c r="W67" s="164"/>
      <c r="X67" s="164"/>
      <c r="Y67" s="164"/>
      <c r="Z67" s="164"/>
      <c r="AA67" s="164"/>
      <c r="AB67" s="164">
        <f t="shared" si="3"/>
        <v>6</v>
      </c>
      <c r="AC67" s="165">
        <f t="shared" si="5"/>
        <v>6300</v>
      </c>
      <c r="AD67" s="166">
        <f>AB67*AC67</f>
        <v>37800</v>
      </c>
      <c r="AE67" s="167">
        <f t="shared" si="9"/>
        <v>403.2</v>
      </c>
      <c r="AF67" s="167"/>
      <c r="AG67" s="167">
        <f>AB67*AE67</f>
        <v>2419.1999999999998</v>
      </c>
      <c r="AH67" s="176"/>
      <c r="AI67" s="176"/>
      <c r="AJ67" s="168"/>
      <c r="AK67" s="168"/>
      <c r="AL67" s="25"/>
    </row>
    <row r="68" spans="2:38" x14ac:dyDescent="0.3">
      <c r="B68" s="23"/>
      <c r="C68" s="28" t="s">
        <v>189</v>
      </c>
      <c r="D68" s="15" t="s">
        <v>45</v>
      </c>
      <c r="E68" s="15">
        <v>1</v>
      </c>
      <c r="F68" s="34">
        <v>0.08</v>
      </c>
      <c r="G68" s="117">
        <f t="shared" si="32"/>
        <v>0.08</v>
      </c>
      <c r="H68" s="118">
        <v>1</v>
      </c>
      <c r="I68" s="117">
        <v>0.04</v>
      </c>
      <c r="J68" s="117">
        <f t="shared" si="33"/>
        <v>0.04</v>
      </c>
      <c r="K68" s="15"/>
      <c r="L68" s="15"/>
      <c r="M68" s="164">
        <v>4</v>
      </c>
      <c r="N68" s="164"/>
      <c r="O68" s="164">
        <v>2</v>
      </c>
      <c r="P68" s="164"/>
      <c r="Q68" s="164">
        <v>1</v>
      </c>
      <c r="R68" s="164"/>
      <c r="S68" s="164">
        <v>2</v>
      </c>
      <c r="T68" s="164"/>
      <c r="U68" s="164"/>
      <c r="V68" s="164"/>
      <c r="W68" s="164"/>
      <c r="X68" s="164"/>
      <c r="Y68" s="164"/>
      <c r="Z68" s="164">
        <v>5</v>
      </c>
      <c r="AA68" s="164"/>
      <c r="AB68" s="164">
        <f t="shared" si="3"/>
        <v>14</v>
      </c>
      <c r="AC68" s="165">
        <f t="shared" si="5"/>
        <v>6300</v>
      </c>
      <c r="AD68" s="166">
        <f>AB68*AC68</f>
        <v>88200</v>
      </c>
      <c r="AE68" s="167">
        <f t="shared" si="9"/>
        <v>403.2</v>
      </c>
      <c r="AF68" s="167"/>
      <c r="AG68" s="167">
        <f>AB68*AE68</f>
        <v>5644.8</v>
      </c>
      <c r="AH68" s="176"/>
      <c r="AI68" s="176"/>
      <c r="AJ68" s="168"/>
      <c r="AK68" s="168"/>
      <c r="AL68" s="25"/>
    </row>
    <row r="69" spans="2:38" ht="16.2" thickBot="1" x14ac:dyDescent="0.35">
      <c r="B69" s="23"/>
      <c r="C69" s="32"/>
      <c r="D69" s="16"/>
      <c r="E69" s="16"/>
      <c r="F69" s="16"/>
      <c r="G69" s="125">
        <f>SUM(G65:G68)</f>
        <v>0.23000000000000004</v>
      </c>
      <c r="H69" s="118"/>
      <c r="I69" s="122"/>
      <c r="J69" s="125">
        <f>SUM(J65:J68)</f>
        <v>4.3000000000000003E-2</v>
      </c>
      <c r="K69" s="17"/>
      <c r="L69" s="17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70">
        <f t="shared" si="3"/>
        <v>0</v>
      </c>
      <c r="AC69" s="171">
        <f t="shared" si="5"/>
        <v>6300</v>
      </c>
      <c r="AD69" s="109">
        <f>SUM(AD64:AD68)</f>
        <v>226800</v>
      </c>
      <c r="AE69" s="172"/>
      <c r="AF69" s="173"/>
      <c r="AG69" s="110">
        <f>SUM(AG64:AG68)</f>
        <v>14515.199999999997</v>
      </c>
      <c r="AH69" s="159"/>
      <c r="AI69" s="159"/>
      <c r="AJ69" s="163"/>
      <c r="AK69" s="163"/>
      <c r="AL69" s="25"/>
    </row>
    <row r="70" spans="2:38" ht="16.2" thickTop="1" x14ac:dyDescent="0.3">
      <c r="B70" s="23"/>
      <c r="C70" s="30"/>
      <c r="D70" s="17"/>
      <c r="E70" s="17"/>
      <c r="F70" s="17"/>
      <c r="G70" s="116"/>
      <c r="H70" s="106"/>
      <c r="I70" s="116"/>
      <c r="J70" s="116"/>
      <c r="K70" s="17"/>
      <c r="L70" s="17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70">
        <f t="shared" si="3"/>
        <v>0</v>
      </c>
      <c r="AC70" s="171">
        <f t="shared" si="5"/>
        <v>6300</v>
      </c>
      <c r="AD70" s="174">
        <f>-AD69</f>
        <v>-226800</v>
      </c>
      <c r="AE70" s="175">
        <f>AE69</f>
        <v>0</v>
      </c>
      <c r="AF70" s="175"/>
      <c r="AG70" s="174">
        <f>-AG69</f>
        <v>-14515.199999999997</v>
      </c>
      <c r="AH70" s="159"/>
      <c r="AI70" s="159"/>
      <c r="AJ70" s="163"/>
      <c r="AK70" s="163"/>
      <c r="AL70" s="25"/>
    </row>
    <row r="71" spans="2:38" x14ac:dyDescent="0.3">
      <c r="B71" s="23"/>
      <c r="C71" s="28" t="s">
        <v>24</v>
      </c>
      <c r="D71" s="15"/>
      <c r="E71" s="15"/>
      <c r="F71" s="34"/>
      <c r="G71" s="117"/>
      <c r="H71" s="118"/>
      <c r="I71" s="117"/>
      <c r="J71" s="117"/>
      <c r="K71" s="15"/>
      <c r="L71" s="15"/>
      <c r="M71" s="164">
        <v>16</v>
      </c>
      <c r="N71" s="164"/>
      <c r="O71" s="164">
        <v>10</v>
      </c>
      <c r="P71" s="164"/>
      <c r="Q71" s="164">
        <v>6</v>
      </c>
      <c r="R71" s="164"/>
      <c r="S71" s="164">
        <v>12</v>
      </c>
      <c r="T71" s="164"/>
      <c r="U71" s="164"/>
      <c r="V71" s="164"/>
      <c r="W71" s="164"/>
      <c r="X71" s="164"/>
      <c r="Y71" s="164"/>
      <c r="Z71" s="164"/>
      <c r="AA71" s="164"/>
      <c r="AB71" s="164">
        <f t="shared" ref="AB71" si="34">SUM(M71:AA71)</f>
        <v>44</v>
      </c>
      <c r="AC71" s="165">
        <f>AC69</f>
        <v>6300</v>
      </c>
      <c r="AD71" s="166">
        <f t="shared" ref="AD71" si="35">AB71*AC71</f>
        <v>277200</v>
      </c>
      <c r="AE71" s="167">
        <f>AE67</f>
        <v>403.2</v>
      </c>
      <c r="AF71" s="167"/>
      <c r="AG71" s="167">
        <f t="shared" ref="AG71" si="36">AB71*AE71</f>
        <v>17740.8</v>
      </c>
      <c r="AH71" s="176"/>
      <c r="AI71" s="176"/>
      <c r="AJ71" s="168"/>
      <c r="AK71" s="168"/>
      <c r="AL71" s="25"/>
    </row>
    <row r="72" spans="2:38" x14ac:dyDescent="0.3">
      <c r="B72" s="23"/>
      <c r="C72" s="28"/>
      <c r="D72" s="15" t="s">
        <v>25</v>
      </c>
      <c r="E72" s="15">
        <v>1</v>
      </c>
      <c r="F72" s="34">
        <v>0.08</v>
      </c>
      <c r="G72" s="117">
        <f t="shared" ref="G72:G75" si="37">E72*F72</f>
        <v>0.08</v>
      </c>
      <c r="H72" s="118">
        <v>1</v>
      </c>
      <c r="I72" s="117">
        <v>0</v>
      </c>
      <c r="J72" s="117">
        <f t="shared" ref="J72:J75" si="38">H72*I72</f>
        <v>0</v>
      </c>
      <c r="K72" s="15"/>
      <c r="L72" s="15"/>
      <c r="M72" s="164">
        <v>3</v>
      </c>
      <c r="N72" s="164"/>
      <c r="O72" s="164">
        <v>5</v>
      </c>
      <c r="P72" s="164"/>
      <c r="Q72" s="164">
        <v>2</v>
      </c>
      <c r="R72" s="164"/>
      <c r="S72" s="164">
        <v>15</v>
      </c>
      <c r="T72" s="164"/>
      <c r="U72" s="164"/>
      <c r="V72" s="164"/>
      <c r="W72" s="164"/>
      <c r="X72" s="164"/>
      <c r="Y72" s="164"/>
      <c r="Z72" s="164"/>
      <c r="AA72" s="164"/>
      <c r="AB72" s="164">
        <f t="shared" si="3"/>
        <v>25</v>
      </c>
      <c r="AC72" s="165">
        <f>AC70</f>
        <v>6300</v>
      </c>
      <c r="AD72" s="166">
        <f t="shared" ref="AD72:AD103" si="39">AB72*AC72</f>
        <v>157500</v>
      </c>
      <c r="AE72" s="167">
        <f>AE68</f>
        <v>403.2</v>
      </c>
      <c r="AF72" s="167"/>
      <c r="AG72" s="167">
        <f t="shared" ref="AG72:AG103" si="40">AB72*AE72</f>
        <v>10080</v>
      </c>
      <c r="AH72" s="176"/>
      <c r="AI72" s="176"/>
      <c r="AJ72" s="168"/>
      <c r="AK72" s="168"/>
      <c r="AL72" s="25"/>
    </row>
    <row r="73" spans="2:38" x14ac:dyDescent="0.3">
      <c r="B73" s="23"/>
      <c r="C73" s="28"/>
      <c r="D73" s="15" t="s">
        <v>26</v>
      </c>
      <c r="E73" s="15">
        <v>1</v>
      </c>
      <c r="F73" s="34">
        <v>0.03</v>
      </c>
      <c r="G73" s="117">
        <f t="shared" si="37"/>
        <v>0.03</v>
      </c>
      <c r="H73" s="118">
        <v>1</v>
      </c>
      <c r="I73" s="117">
        <v>0</v>
      </c>
      <c r="J73" s="117">
        <f t="shared" si="38"/>
        <v>0</v>
      </c>
      <c r="K73" s="15"/>
      <c r="L73" s="15"/>
      <c r="M73" s="164"/>
      <c r="N73" s="164"/>
      <c r="O73" s="164"/>
      <c r="P73" s="164"/>
      <c r="Q73" s="164"/>
      <c r="R73" s="164"/>
      <c r="S73" s="164"/>
      <c r="T73" s="164"/>
      <c r="U73" s="164">
        <v>5</v>
      </c>
      <c r="V73" s="164"/>
      <c r="W73" s="164"/>
      <c r="X73" s="164"/>
      <c r="Y73" s="164"/>
      <c r="Z73" s="164"/>
      <c r="AA73" s="164"/>
      <c r="AB73" s="164">
        <f t="shared" si="3"/>
        <v>5</v>
      </c>
      <c r="AC73" s="165">
        <f>AC72</f>
        <v>6300</v>
      </c>
      <c r="AD73" s="166">
        <f t="shared" si="39"/>
        <v>31500</v>
      </c>
      <c r="AE73" s="167">
        <f>AE72</f>
        <v>403.2</v>
      </c>
      <c r="AF73" s="167"/>
      <c r="AG73" s="167">
        <f t="shared" si="40"/>
        <v>2016</v>
      </c>
      <c r="AH73" s="176"/>
      <c r="AI73" s="176"/>
      <c r="AJ73" s="168"/>
      <c r="AK73" s="168"/>
      <c r="AL73" s="25"/>
    </row>
    <row r="74" spans="2:38" x14ac:dyDescent="0.3">
      <c r="B74" s="23"/>
      <c r="C74" s="28"/>
      <c r="D74" s="15" t="s">
        <v>27</v>
      </c>
      <c r="E74" s="15">
        <v>1</v>
      </c>
      <c r="F74" s="34">
        <v>0.01</v>
      </c>
      <c r="G74" s="117">
        <f t="shared" si="37"/>
        <v>0.01</v>
      </c>
      <c r="H74" s="118">
        <v>1</v>
      </c>
      <c r="I74" s="117">
        <v>0</v>
      </c>
      <c r="J74" s="117">
        <f t="shared" si="38"/>
        <v>0</v>
      </c>
      <c r="K74" s="15"/>
      <c r="L74" s="15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>
        <f t="shared" si="3"/>
        <v>0</v>
      </c>
      <c r="AC74" s="165">
        <f t="shared" si="5"/>
        <v>6300</v>
      </c>
      <c r="AD74" s="166">
        <f t="shared" si="39"/>
        <v>0</v>
      </c>
      <c r="AE74" s="167">
        <f t="shared" si="9"/>
        <v>403.2</v>
      </c>
      <c r="AF74" s="167"/>
      <c r="AG74" s="167">
        <f t="shared" si="40"/>
        <v>0</v>
      </c>
      <c r="AH74" s="176"/>
      <c r="AI74" s="176"/>
      <c r="AJ74" s="168"/>
      <c r="AK74" s="168"/>
      <c r="AL74" s="25"/>
    </row>
    <row r="75" spans="2:38" x14ac:dyDescent="0.3">
      <c r="B75" s="23"/>
      <c r="C75" s="28"/>
      <c r="D75" s="15" t="s">
        <v>46</v>
      </c>
      <c r="E75" s="15">
        <v>1</v>
      </c>
      <c r="F75" s="34">
        <v>0.04</v>
      </c>
      <c r="G75" s="117">
        <f t="shared" si="37"/>
        <v>0.04</v>
      </c>
      <c r="H75" s="118">
        <v>1</v>
      </c>
      <c r="I75" s="117">
        <v>0</v>
      </c>
      <c r="J75" s="117">
        <f t="shared" si="38"/>
        <v>0</v>
      </c>
      <c r="K75" s="15"/>
      <c r="L75" s="15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>
        <f t="shared" si="3"/>
        <v>0</v>
      </c>
      <c r="AC75" s="165">
        <f t="shared" si="5"/>
        <v>6300</v>
      </c>
      <c r="AD75" s="166">
        <f t="shared" si="39"/>
        <v>0</v>
      </c>
      <c r="AE75" s="167">
        <f t="shared" si="9"/>
        <v>403.2</v>
      </c>
      <c r="AF75" s="167"/>
      <c r="AG75" s="167">
        <f t="shared" si="40"/>
        <v>0</v>
      </c>
      <c r="AH75" s="176"/>
      <c r="AI75" s="176"/>
      <c r="AJ75" s="168"/>
      <c r="AK75" s="168"/>
      <c r="AL75" s="25"/>
    </row>
    <row r="76" spans="2:38" ht="16.2" thickBot="1" x14ac:dyDescent="0.35">
      <c r="B76" s="23"/>
      <c r="C76" s="32"/>
      <c r="D76" s="16"/>
      <c r="E76" s="16"/>
      <c r="F76" s="35"/>
      <c r="G76" s="119">
        <f>SUM(G72:G75)</f>
        <v>0.16</v>
      </c>
      <c r="H76" s="118"/>
      <c r="I76" s="117"/>
      <c r="J76" s="119">
        <f>SUM(J72:J75)</f>
        <v>0</v>
      </c>
      <c r="K76" s="17"/>
      <c r="L76" s="17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70">
        <f t="shared" si="3"/>
        <v>0</v>
      </c>
      <c r="AC76" s="171">
        <f t="shared" si="5"/>
        <v>6300</v>
      </c>
      <c r="AD76" s="109">
        <f>SUM(AD71:AD75)</f>
        <v>466200</v>
      </c>
      <c r="AE76" s="172">
        <f>AE75</f>
        <v>403.2</v>
      </c>
      <c r="AF76" s="173"/>
      <c r="AG76" s="110">
        <f>SUM(AG71:AG75)</f>
        <v>29836.799999999999</v>
      </c>
      <c r="AH76" s="159"/>
      <c r="AI76" s="159"/>
      <c r="AJ76" s="163"/>
      <c r="AK76" s="163"/>
      <c r="AL76" s="25"/>
    </row>
    <row r="77" spans="2:38" ht="16.2" thickTop="1" x14ac:dyDescent="0.3">
      <c r="B77" s="23"/>
      <c r="C77" s="30"/>
      <c r="D77" s="17"/>
      <c r="E77" s="17"/>
      <c r="F77" s="36"/>
      <c r="G77" s="120"/>
      <c r="H77" s="106"/>
      <c r="I77" s="120"/>
      <c r="J77" s="120"/>
      <c r="K77" s="17"/>
      <c r="L77" s="17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70">
        <f t="shared" si="3"/>
        <v>0</v>
      </c>
      <c r="AC77" s="171">
        <f t="shared" si="5"/>
        <v>6300</v>
      </c>
      <c r="AD77" s="174">
        <f>-AD76</f>
        <v>-466200</v>
      </c>
      <c r="AE77" s="175">
        <f>AE75</f>
        <v>403.2</v>
      </c>
      <c r="AF77" s="175"/>
      <c r="AG77" s="174">
        <f>-AG76</f>
        <v>-29836.799999999999</v>
      </c>
      <c r="AH77" s="159"/>
      <c r="AI77" s="159"/>
      <c r="AJ77" s="163"/>
      <c r="AK77" s="163"/>
      <c r="AL77" s="25"/>
    </row>
    <row r="78" spans="2:38" x14ac:dyDescent="0.3">
      <c r="B78" s="23"/>
      <c r="C78" s="28" t="s">
        <v>47</v>
      </c>
      <c r="D78" s="15" t="s">
        <v>29</v>
      </c>
      <c r="E78" s="15">
        <v>1</v>
      </c>
      <c r="F78" s="34">
        <v>0.02</v>
      </c>
      <c r="G78" s="117">
        <f t="shared" ref="G78:G79" si="41">E78*F78</f>
        <v>0.02</v>
      </c>
      <c r="H78" s="118">
        <v>1</v>
      </c>
      <c r="I78" s="117">
        <v>0</v>
      </c>
      <c r="J78" s="117">
        <f t="shared" ref="J78:J79" si="42">H78*I78</f>
        <v>0</v>
      </c>
      <c r="K78" s="15"/>
      <c r="L78" s="15"/>
      <c r="M78" s="164">
        <v>4</v>
      </c>
      <c r="N78" s="164"/>
      <c r="O78" s="164">
        <v>3</v>
      </c>
      <c r="P78" s="164"/>
      <c r="Q78" s="164">
        <v>1</v>
      </c>
      <c r="R78" s="164"/>
      <c r="S78" s="164">
        <v>2</v>
      </c>
      <c r="T78" s="164"/>
      <c r="U78" s="164"/>
      <c r="V78" s="164"/>
      <c r="W78" s="164"/>
      <c r="X78" s="164"/>
      <c r="Y78" s="164"/>
      <c r="Z78" s="164"/>
      <c r="AA78" s="164"/>
      <c r="AB78" s="164">
        <f t="shared" si="3"/>
        <v>10</v>
      </c>
      <c r="AC78" s="165">
        <f t="shared" si="5"/>
        <v>6300</v>
      </c>
      <c r="AD78" s="166">
        <f t="shared" si="39"/>
        <v>63000</v>
      </c>
      <c r="AE78" s="167">
        <f t="shared" si="9"/>
        <v>403.2</v>
      </c>
      <c r="AF78" s="167"/>
      <c r="AG78" s="167">
        <f t="shared" si="40"/>
        <v>4032</v>
      </c>
      <c r="AH78" s="176"/>
      <c r="AI78" s="176"/>
      <c r="AJ78" s="168"/>
      <c r="AK78" s="168"/>
      <c r="AL78" s="25"/>
    </row>
    <row r="79" spans="2:38" x14ac:dyDescent="0.3">
      <c r="B79" s="23"/>
      <c r="C79" s="28"/>
      <c r="D79" s="15" t="s">
        <v>48</v>
      </c>
      <c r="E79" s="15">
        <v>1</v>
      </c>
      <c r="F79" s="34">
        <v>0</v>
      </c>
      <c r="G79" s="117">
        <f t="shared" si="41"/>
        <v>0</v>
      </c>
      <c r="H79" s="118">
        <v>1</v>
      </c>
      <c r="I79" s="117">
        <v>-0.04</v>
      </c>
      <c r="J79" s="117">
        <f t="shared" si="42"/>
        <v>-0.04</v>
      </c>
      <c r="K79" s="15"/>
      <c r="L79" s="15"/>
      <c r="M79" s="164">
        <v>5</v>
      </c>
      <c r="N79" s="164"/>
      <c r="O79" s="164">
        <v>3</v>
      </c>
      <c r="P79" s="164"/>
      <c r="Q79" s="164">
        <v>1</v>
      </c>
      <c r="R79" s="164"/>
      <c r="S79" s="164">
        <v>5</v>
      </c>
      <c r="T79" s="164"/>
      <c r="U79" s="164"/>
      <c r="V79" s="164"/>
      <c r="W79" s="164"/>
      <c r="X79" s="164"/>
      <c r="Y79" s="164"/>
      <c r="Z79" s="164"/>
      <c r="AA79" s="164"/>
      <c r="AB79" s="164">
        <f t="shared" si="3"/>
        <v>14</v>
      </c>
      <c r="AC79" s="165">
        <f t="shared" si="5"/>
        <v>6300</v>
      </c>
      <c r="AD79" s="166">
        <f t="shared" si="39"/>
        <v>88200</v>
      </c>
      <c r="AE79" s="167">
        <f t="shared" si="9"/>
        <v>403.2</v>
      </c>
      <c r="AF79" s="167"/>
      <c r="AG79" s="167">
        <f t="shared" si="40"/>
        <v>5644.8</v>
      </c>
      <c r="AH79" s="176"/>
      <c r="AI79" s="176"/>
      <c r="AJ79" s="168"/>
      <c r="AK79" s="168"/>
      <c r="AL79" s="25"/>
    </row>
    <row r="80" spans="2:38" ht="16.2" thickBot="1" x14ac:dyDescent="0.35">
      <c r="B80" s="23"/>
      <c r="C80" s="32"/>
      <c r="D80" s="16"/>
      <c r="E80" s="16"/>
      <c r="F80" s="35"/>
      <c r="G80" s="119">
        <f>SUM(G78:G79)</f>
        <v>0.02</v>
      </c>
      <c r="H80" s="118"/>
      <c r="I80" s="117"/>
      <c r="J80" s="119">
        <f>SUM(J78:J79)</f>
        <v>-0.04</v>
      </c>
      <c r="K80" s="17"/>
      <c r="L80" s="17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70">
        <f t="shared" si="3"/>
        <v>0</v>
      </c>
      <c r="AC80" s="171">
        <f t="shared" si="5"/>
        <v>6300</v>
      </c>
      <c r="AD80" s="109">
        <f>SUM(AD78:AD79)</f>
        <v>151200</v>
      </c>
      <c r="AE80" s="172">
        <f>AE79</f>
        <v>403.2</v>
      </c>
      <c r="AF80" s="173"/>
      <c r="AG80" s="110">
        <f>SUM(AG78:AG79)</f>
        <v>9676.7999999999993</v>
      </c>
      <c r="AH80" s="159"/>
      <c r="AI80" s="159"/>
      <c r="AJ80" s="163"/>
      <c r="AK80" s="163"/>
      <c r="AL80" s="25"/>
    </row>
    <row r="81" spans="2:38" ht="16.2" thickTop="1" x14ac:dyDescent="0.3">
      <c r="B81" s="23"/>
      <c r="C81" s="30"/>
      <c r="D81" s="17"/>
      <c r="E81" s="17"/>
      <c r="F81" s="36"/>
      <c r="G81" s="120"/>
      <c r="H81" s="106"/>
      <c r="I81" s="120"/>
      <c r="J81" s="120"/>
      <c r="K81" s="17"/>
      <c r="L81" s="17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70">
        <f t="shared" si="3"/>
        <v>0</v>
      </c>
      <c r="AC81" s="171">
        <f t="shared" si="5"/>
        <v>6300</v>
      </c>
      <c r="AD81" s="174">
        <f>-AD80</f>
        <v>-151200</v>
      </c>
      <c r="AE81" s="175">
        <f>AE80</f>
        <v>403.2</v>
      </c>
      <c r="AF81" s="175"/>
      <c r="AG81" s="174">
        <f>-AG80</f>
        <v>-9676.7999999999993</v>
      </c>
      <c r="AH81" s="159"/>
      <c r="AI81" s="159"/>
      <c r="AJ81" s="163"/>
      <c r="AK81" s="163"/>
      <c r="AL81" s="25"/>
    </row>
    <row r="82" spans="2:38" x14ac:dyDescent="0.3">
      <c r="B82" s="23"/>
      <c r="C82" s="28" t="s">
        <v>54</v>
      </c>
      <c r="D82" s="15" t="s">
        <v>147</v>
      </c>
      <c r="E82" s="15">
        <v>1</v>
      </c>
      <c r="F82" s="34">
        <v>0.13</v>
      </c>
      <c r="G82" s="117">
        <f t="shared" ref="G82:G87" si="43">E82*F82</f>
        <v>0.13</v>
      </c>
      <c r="H82" s="118">
        <v>1</v>
      </c>
      <c r="I82" s="117">
        <v>0.06</v>
      </c>
      <c r="J82" s="117">
        <f t="shared" ref="J82:J87" si="44">H82*I82</f>
        <v>0.06</v>
      </c>
      <c r="K82" s="15"/>
      <c r="L82" s="15"/>
      <c r="M82" s="164">
        <v>5</v>
      </c>
      <c r="N82" s="164"/>
      <c r="O82" s="164">
        <v>4</v>
      </c>
      <c r="P82" s="164"/>
      <c r="Q82" s="164">
        <v>1</v>
      </c>
      <c r="R82" s="164"/>
      <c r="S82" s="164">
        <v>2</v>
      </c>
      <c r="T82" s="164"/>
      <c r="U82" s="164"/>
      <c r="V82" s="164"/>
      <c r="W82" s="164"/>
      <c r="X82" s="164"/>
      <c r="Y82" s="164"/>
      <c r="Z82" s="164"/>
      <c r="AA82" s="164"/>
      <c r="AB82" s="164">
        <f t="shared" si="3"/>
        <v>12</v>
      </c>
      <c r="AC82" s="165">
        <f t="shared" si="5"/>
        <v>6300</v>
      </c>
      <c r="AD82" s="166">
        <f t="shared" si="39"/>
        <v>75600</v>
      </c>
      <c r="AE82" s="167">
        <f t="shared" si="9"/>
        <v>403.2</v>
      </c>
      <c r="AF82" s="167"/>
      <c r="AG82" s="167">
        <f t="shared" si="40"/>
        <v>4838.3999999999996</v>
      </c>
      <c r="AH82" s="176"/>
      <c r="AI82" s="176"/>
      <c r="AJ82" s="168">
        <v>149</v>
      </c>
      <c r="AK82" s="168"/>
      <c r="AL82" s="25"/>
    </row>
    <row r="83" spans="2:38" x14ac:dyDescent="0.3">
      <c r="B83" s="23"/>
      <c r="C83" s="28" t="s">
        <v>55</v>
      </c>
      <c r="D83" s="15" t="s">
        <v>95</v>
      </c>
      <c r="E83" s="15">
        <v>1</v>
      </c>
      <c r="F83" s="34">
        <v>0.06</v>
      </c>
      <c r="G83" s="117">
        <f t="shared" si="43"/>
        <v>0.06</v>
      </c>
      <c r="H83" s="118">
        <v>1</v>
      </c>
      <c r="I83" s="117">
        <v>0.06</v>
      </c>
      <c r="J83" s="117">
        <f t="shared" si="44"/>
        <v>0.06</v>
      </c>
      <c r="K83" s="15"/>
      <c r="L83" s="15"/>
      <c r="M83" s="164">
        <v>12</v>
      </c>
      <c r="N83" s="164"/>
      <c r="O83" s="164">
        <v>10</v>
      </c>
      <c r="P83" s="164"/>
      <c r="Q83" s="164">
        <v>3</v>
      </c>
      <c r="R83" s="164"/>
      <c r="S83" s="164">
        <v>7</v>
      </c>
      <c r="T83" s="164"/>
      <c r="U83" s="164"/>
      <c r="V83" s="164"/>
      <c r="W83" s="164"/>
      <c r="X83" s="164"/>
      <c r="Y83" s="164"/>
      <c r="Z83" s="164"/>
      <c r="AA83" s="164"/>
      <c r="AB83" s="164">
        <f t="shared" si="3"/>
        <v>32</v>
      </c>
      <c r="AC83" s="165">
        <f t="shared" si="5"/>
        <v>6300</v>
      </c>
      <c r="AD83" s="166">
        <f t="shared" si="39"/>
        <v>201600</v>
      </c>
      <c r="AE83" s="167">
        <f t="shared" si="9"/>
        <v>403.2</v>
      </c>
      <c r="AF83" s="167"/>
      <c r="AG83" s="167">
        <f t="shared" si="40"/>
        <v>12902.4</v>
      </c>
      <c r="AH83" s="176"/>
      <c r="AI83" s="176"/>
      <c r="AJ83" s="168"/>
      <c r="AK83" s="168"/>
      <c r="AL83" s="25"/>
    </row>
    <row r="84" spans="2:38" x14ac:dyDescent="0.3">
      <c r="B84" s="23"/>
      <c r="C84" s="28"/>
      <c r="D84" s="15" t="s">
        <v>96</v>
      </c>
      <c r="E84" s="15">
        <v>1</v>
      </c>
      <c r="F84" s="34">
        <v>0.06</v>
      </c>
      <c r="G84" s="117">
        <f t="shared" si="43"/>
        <v>0.06</v>
      </c>
      <c r="H84" s="118">
        <v>1</v>
      </c>
      <c r="I84" s="117">
        <v>0.03</v>
      </c>
      <c r="J84" s="117">
        <f t="shared" si="44"/>
        <v>0.03</v>
      </c>
      <c r="K84" s="15"/>
      <c r="L84" s="15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>
        <f t="shared" si="3"/>
        <v>0</v>
      </c>
      <c r="AC84" s="165">
        <f t="shared" si="5"/>
        <v>6300</v>
      </c>
      <c r="AD84" s="166">
        <f t="shared" si="39"/>
        <v>0</v>
      </c>
      <c r="AE84" s="167">
        <f t="shared" si="9"/>
        <v>403.2</v>
      </c>
      <c r="AF84" s="167"/>
      <c r="AG84" s="167">
        <f t="shared" si="40"/>
        <v>0</v>
      </c>
      <c r="AH84" s="176"/>
      <c r="AI84" s="176"/>
      <c r="AJ84" s="168"/>
      <c r="AK84" s="168"/>
      <c r="AL84" s="25"/>
    </row>
    <row r="85" spans="2:38" x14ac:dyDescent="0.3">
      <c r="B85" s="23"/>
      <c r="C85" s="28"/>
      <c r="D85" s="15" t="s">
        <v>97</v>
      </c>
      <c r="E85" s="15">
        <v>1</v>
      </c>
      <c r="F85" s="34">
        <v>0.03</v>
      </c>
      <c r="G85" s="117">
        <f t="shared" si="43"/>
        <v>0.03</v>
      </c>
      <c r="H85" s="118">
        <v>1</v>
      </c>
      <c r="I85" s="117">
        <v>0.02</v>
      </c>
      <c r="J85" s="117">
        <f t="shared" si="44"/>
        <v>0.02</v>
      </c>
      <c r="K85" s="15"/>
      <c r="L85" s="15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>
        <f t="shared" si="3"/>
        <v>0</v>
      </c>
      <c r="AC85" s="165">
        <f t="shared" si="5"/>
        <v>6300</v>
      </c>
      <c r="AD85" s="166">
        <f t="shared" si="39"/>
        <v>0</v>
      </c>
      <c r="AE85" s="167">
        <f t="shared" si="9"/>
        <v>403.2</v>
      </c>
      <c r="AF85" s="167"/>
      <c r="AG85" s="167">
        <f t="shared" si="40"/>
        <v>0</v>
      </c>
      <c r="AH85" s="176"/>
      <c r="AI85" s="176"/>
      <c r="AJ85" s="168"/>
      <c r="AK85" s="168"/>
      <c r="AL85" s="25"/>
    </row>
    <row r="86" spans="2:38" x14ac:dyDescent="0.3">
      <c r="B86" s="23"/>
      <c r="C86" s="28"/>
      <c r="D86" s="15" t="s">
        <v>98</v>
      </c>
      <c r="E86" s="15">
        <v>1</v>
      </c>
      <c r="F86" s="34">
        <v>0.02</v>
      </c>
      <c r="G86" s="117">
        <f t="shared" si="43"/>
        <v>0.02</v>
      </c>
      <c r="H86" s="118">
        <v>1</v>
      </c>
      <c r="I86" s="117">
        <v>0.01</v>
      </c>
      <c r="J86" s="117">
        <f t="shared" si="44"/>
        <v>0.01</v>
      </c>
      <c r="K86" s="15"/>
      <c r="L86" s="15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>
        <f t="shared" si="3"/>
        <v>0</v>
      </c>
      <c r="AC86" s="165">
        <f t="shared" si="5"/>
        <v>6300</v>
      </c>
      <c r="AD86" s="166">
        <f t="shared" si="39"/>
        <v>0</v>
      </c>
      <c r="AE86" s="167">
        <f t="shared" si="9"/>
        <v>403.2</v>
      </c>
      <c r="AF86" s="167"/>
      <c r="AG86" s="167">
        <f t="shared" si="40"/>
        <v>0</v>
      </c>
      <c r="AH86" s="176"/>
      <c r="AI86" s="176"/>
      <c r="AJ86" s="168"/>
      <c r="AK86" s="168"/>
      <c r="AL86" s="25"/>
    </row>
    <row r="87" spans="2:38" x14ac:dyDescent="0.3">
      <c r="B87" s="23"/>
      <c r="C87" s="28"/>
      <c r="D87" s="15" t="s">
        <v>99</v>
      </c>
      <c r="E87" s="15">
        <v>1</v>
      </c>
      <c r="F87" s="34">
        <v>0.03</v>
      </c>
      <c r="G87" s="117">
        <f t="shared" si="43"/>
        <v>0.03</v>
      </c>
      <c r="H87" s="118">
        <v>1</v>
      </c>
      <c r="I87" s="117">
        <v>0.02</v>
      </c>
      <c r="J87" s="117">
        <f t="shared" si="44"/>
        <v>0.02</v>
      </c>
      <c r="K87" s="15"/>
      <c r="L87" s="15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>
        <f t="shared" si="3"/>
        <v>0</v>
      </c>
      <c r="AC87" s="165">
        <f t="shared" si="5"/>
        <v>6300</v>
      </c>
      <c r="AD87" s="166">
        <f t="shared" si="39"/>
        <v>0</v>
      </c>
      <c r="AE87" s="167">
        <f t="shared" si="9"/>
        <v>403.2</v>
      </c>
      <c r="AF87" s="167"/>
      <c r="AG87" s="167">
        <f t="shared" si="40"/>
        <v>0</v>
      </c>
      <c r="AH87" s="176"/>
      <c r="AI87" s="176"/>
      <c r="AJ87" s="168"/>
      <c r="AK87" s="168"/>
      <c r="AL87" s="25"/>
    </row>
    <row r="88" spans="2:38" ht="16.2" thickBot="1" x14ac:dyDescent="0.35">
      <c r="B88" s="23"/>
      <c r="C88" s="32"/>
      <c r="D88" s="16"/>
      <c r="E88" s="16"/>
      <c r="F88" s="35"/>
      <c r="G88" s="119">
        <f>SUM(G82:G87)</f>
        <v>0.33000000000000007</v>
      </c>
      <c r="H88" s="118"/>
      <c r="I88" s="117"/>
      <c r="J88" s="119">
        <f>SUM(J82:J87)</f>
        <v>0.19999999999999998</v>
      </c>
      <c r="K88" s="17"/>
      <c r="L88" s="17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70">
        <f t="shared" si="3"/>
        <v>0</v>
      </c>
      <c r="AC88" s="171">
        <f t="shared" si="5"/>
        <v>6300</v>
      </c>
      <c r="AD88" s="109">
        <f>SUM(AD82:AD87)</f>
        <v>277200</v>
      </c>
      <c r="AE88" s="172">
        <f>AE87</f>
        <v>403.2</v>
      </c>
      <c r="AF88" s="173"/>
      <c r="AG88" s="110">
        <f>SUM(AG82:AG87)</f>
        <v>17740.8</v>
      </c>
      <c r="AH88" s="159"/>
      <c r="AI88" s="159"/>
      <c r="AJ88" s="163"/>
      <c r="AK88" s="163"/>
      <c r="AL88" s="25"/>
    </row>
    <row r="89" spans="2:38" ht="16.2" thickTop="1" x14ac:dyDescent="0.3">
      <c r="B89" s="23"/>
      <c r="C89" s="30"/>
      <c r="D89" s="17"/>
      <c r="E89" s="17"/>
      <c r="F89" s="36"/>
      <c r="G89" s="120"/>
      <c r="H89" s="106"/>
      <c r="I89" s="120"/>
      <c r="J89" s="120"/>
      <c r="K89" s="17"/>
      <c r="L89" s="17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70">
        <f t="shared" si="3"/>
        <v>0</v>
      </c>
      <c r="AC89" s="171">
        <f t="shared" si="5"/>
        <v>6300</v>
      </c>
      <c r="AD89" s="174">
        <f>-AD88</f>
        <v>-277200</v>
      </c>
      <c r="AE89" s="175">
        <f>AE88</f>
        <v>403.2</v>
      </c>
      <c r="AF89" s="175"/>
      <c r="AG89" s="174">
        <f>-AG88</f>
        <v>-17740.8</v>
      </c>
      <c r="AH89" s="159"/>
      <c r="AI89" s="159"/>
      <c r="AJ89" s="163"/>
      <c r="AK89" s="163"/>
      <c r="AL89" s="25"/>
    </row>
    <row r="90" spans="2:38" x14ac:dyDescent="0.3">
      <c r="B90" s="23"/>
      <c r="C90" s="28" t="s">
        <v>31</v>
      </c>
      <c r="D90" s="15" t="s">
        <v>49</v>
      </c>
      <c r="E90" s="15">
        <v>1</v>
      </c>
      <c r="F90" s="34">
        <v>0.15</v>
      </c>
      <c r="G90" s="117">
        <f t="shared" ref="G90:G91" si="45">E90*F90</f>
        <v>0.15</v>
      </c>
      <c r="H90" s="118">
        <v>1</v>
      </c>
      <c r="I90" s="117">
        <v>0</v>
      </c>
      <c r="J90" s="117">
        <f t="shared" ref="J90:J91" si="46">H90*I90</f>
        <v>0</v>
      </c>
      <c r="K90" s="15"/>
      <c r="L90" s="15"/>
      <c r="M90" s="164">
        <v>14</v>
      </c>
      <c r="N90" s="164"/>
      <c r="O90" s="164">
        <v>5</v>
      </c>
      <c r="P90" s="164"/>
      <c r="Q90" s="164"/>
      <c r="R90" s="164"/>
      <c r="S90" s="164"/>
      <c r="T90" s="164"/>
      <c r="U90" s="164">
        <v>5</v>
      </c>
      <c r="V90" s="164"/>
      <c r="W90" s="164"/>
      <c r="X90" s="164"/>
      <c r="Y90" s="164"/>
      <c r="Z90" s="164"/>
      <c r="AA90" s="164"/>
      <c r="AB90" s="164">
        <f t="shared" si="3"/>
        <v>24</v>
      </c>
      <c r="AC90" s="165">
        <f t="shared" si="5"/>
        <v>6300</v>
      </c>
      <c r="AD90" s="166">
        <f t="shared" si="39"/>
        <v>151200</v>
      </c>
      <c r="AE90" s="167">
        <f t="shared" si="9"/>
        <v>403.2</v>
      </c>
      <c r="AF90" s="167"/>
      <c r="AG90" s="167">
        <f t="shared" si="40"/>
        <v>9676.7999999999993</v>
      </c>
      <c r="AH90" s="176"/>
      <c r="AI90" s="176"/>
      <c r="AJ90" s="168"/>
      <c r="AK90" s="168"/>
      <c r="AL90" s="25"/>
    </row>
    <row r="91" spans="2:38" x14ac:dyDescent="0.3">
      <c r="B91" s="23"/>
      <c r="C91" s="28"/>
      <c r="D91" s="15" t="s">
        <v>30</v>
      </c>
      <c r="E91" s="15">
        <v>1</v>
      </c>
      <c r="F91" s="34">
        <v>0.03</v>
      </c>
      <c r="G91" s="117">
        <f t="shared" si="45"/>
        <v>0.03</v>
      </c>
      <c r="H91" s="118">
        <v>1</v>
      </c>
      <c r="I91" s="117">
        <v>0</v>
      </c>
      <c r="J91" s="117">
        <f t="shared" si="46"/>
        <v>0</v>
      </c>
      <c r="K91" s="15"/>
      <c r="L91" s="15"/>
      <c r="M91" s="164">
        <v>8</v>
      </c>
      <c r="N91" s="164"/>
      <c r="O91" s="164">
        <v>4</v>
      </c>
      <c r="P91" s="164"/>
      <c r="Q91" s="164"/>
      <c r="R91" s="164"/>
      <c r="S91" s="164"/>
      <c r="T91" s="164"/>
      <c r="U91" s="164">
        <v>4</v>
      </c>
      <c r="V91" s="164"/>
      <c r="W91" s="164"/>
      <c r="X91" s="164"/>
      <c r="Y91" s="164"/>
      <c r="Z91" s="164"/>
      <c r="AA91" s="164"/>
      <c r="AB91" s="164">
        <f t="shared" si="3"/>
        <v>16</v>
      </c>
      <c r="AC91" s="165">
        <f t="shared" si="5"/>
        <v>6300</v>
      </c>
      <c r="AD91" s="166">
        <f t="shared" si="39"/>
        <v>100800</v>
      </c>
      <c r="AE91" s="167">
        <f t="shared" si="9"/>
        <v>403.2</v>
      </c>
      <c r="AF91" s="167"/>
      <c r="AG91" s="167">
        <f t="shared" si="40"/>
        <v>6451.2</v>
      </c>
      <c r="AH91" s="176"/>
      <c r="AI91" s="176"/>
      <c r="AJ91" s="168"/>
      <c r="AK91" s="168"/>
      <c r="AL91" s="25"/>
    </row>
    <row r="92" spans="2:38" ht="16.2" thickBot="1" x14ac:dyDescent="0.35">
      <c r="B92" s="23"/>
      <c r="C92" s="16"/>
      <c r="D92" s="16"/>
      <c r="E92" s="16"/>
      <c r="F92" s="35"/>
      <c r="G92" s="119">
        <f>SUM(G90:G91)</f>
        <v>0.18</v>
      </c>
      <c r="H92" s="118"/>
      <c r="I92" s="117"/>
      <c r="J92" s="119">
        <f>SUM(J90:J91)</f>
        <v>0</v>
      </c>
      <c r="K92" s="17"/>
      <c r="L92" s="17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70">
        <f t="shared" ref="AB92:AB166" si="47">SUM(M92:AA92)</f>
        <v>0</v>
      </c>
      <c r="AC92" s="171">
        <f t="shared" si="5"/>
        <v>6300</v>
      </c>
      <c r="AD92" s="109">
        <f>SUM(AD90:AD91)</f>
        <v>252000</v>
      </c>
      <c r="AE92" s="172">
        <f>AE91</f>
        <v>403.2</v>
      </c>
      <c r="AF92" s="173"/>
      <c r="AG92" s="110">
        <f>SUM(AG90:AG91)</f>
        <v>16128</v>
      </c>
      <c r="AH92" s="159"/>
      <c r="AI92" s="159"/>
      <c r="AJ92" s="163"/>
      <c r="AK92" s="163"/>
      <c r="AL92" s="25"/>
    </row>
    <row r="93" spans="2:38" ht="16.2" thickTop="1" x14ac:dyDescent="0.3">
      <c r="B93" s="23"/>
      <c r="C93" s="17"/>
      <c r="D93" s="17"/>
      <c r="E93" s="17"/>
      <c r="F93" s="36"/>
      <c r="G93" s="120"/>
      <c r="H93" s="106"/>
      <c r="I93" s="120"/>
      <c r="J93" s="120"/>
      <c r="K93" s="17"/>
      <c r="L93" s="17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70">
        <f t="shared" si="47"/>
        <v>0</v>
      </c>
      <c r="AC93" s="171">
        <f t="shared" ref="AC93:AC167" si="48">AC92</f>
        <v>6300</v>
      </c>
      <c r="AD93" s="174">
        <f>-AD92</f>
        <v>-252000</v>
      </c>
      <c r="AE93" s="175">
        <f>AE92</f>
        <v>403.2</v>
      </c>
      <c r="AF93" s="175"/>
      <c r="AG93" s="174">
        <f>-AG92</f>
        <v>-16128</v>
      </c>
      <c r="AH93" s="159"/>
      <c r="AI93" s="159"/>
      <c r="AJ93" s="163"/>
      <c r="AK93" s="163"/>
      <c r="AL93" s="25"/>
    </row>
    <row r="94" spans="2:38" x14ac:dyDescent="0.3">
      <c r="B94" s="23"/>
      <c r="C94" s="38" t="s">
        <v>58</v>
      </c>
      <c r="D94" s="17"/>
      <c r="E94" s="17"/>
      <c r="F94" s="17"/>
      <c r="G94" s="116"/>
      <c r="H94" s="106"/>
      <c r="I94" s="116"/>
      <c r="J94" s="116"/>
      <c r="K94" s="17"/>
      <c r="L94" s="17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70">
        <f t="shared" si="47"/>
        <v>0</v>
      </c>
      <c r="AC94" s="171">
        <f t="shared" si="48"/>
        <v>6300</v>
      </c>
      <c r="AD94" s="177">
        <f t="shared" si="39"/>
        <v>0</v>
      </c>
      <c r="AE94" s="162">
        <f t="shared" ref="AE94:AE167" si="49">AE93</f>
        <v>403.2</v>
      </c>
      <c r="AF94" s="162"/>
      <c r="AG94" s="162">
        <f t="shared" si="40"/>
        <v>0</v>
      </c>
      <c r="AH94" s="159"/>
      <c r="AI94" s="159"/>
      <c r="AJ94" s="163"/>
      <c r="AK94" s="163"/>
      <c r="AL94" s="25"/>
    </row>
    <row r="95" spans="2:38" ht="16.2" thickBot="1" x14ac:dyDescent="0.35">
      <c r="B95" s="23"/>
      <c r="C95" s="39" t="s">
        <v>32</v>
      </c>
      <c r="D95" s="40">
        <v>1414500</v>
      </c>
      <c r="E95" s="39" t="s">
        <v>50</v>
      </c>
      <c r="F95" s="39"/>
      <c r="G95" s="126">
        <f>G11+G14+G17+G28+G35+G37+G45+G62+G56+G69+G76+G80+G88+G92</f>
        <v>2.3800000000000003</v>
      </c>
      <c r="H95" s="127" t="s">
        <v>51</v>
      </c>
      <c r="I95" s="128"/>
      <c r="J95" s="126">
        <f>J11+J14+J17+J28+J35+J37+J45+J62+J56+J69+J76+J80+J88+J92</f>
        <v>0.6</v>
      </c>
      <c r="K95" s="17"/>
      <c r="L95" s="17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70">
        <f t="shared" si="47"/>
        <v>0</v>
      </c>
      <c r="AC95" s="171">
        <f t="shared" si="48"/>
        <v>6300</v>
      </c>
      <c r="AD95" s="177">
        <f t="shared" si="39"/>
        <v>0</v>
      </c>
      <c r="AE95" s="162">
        <f t="shared" si="49"/>
        <v>403.2</v>
      </c>
      <c r="AF95" s="162"/>
      <c r="AG95" s="162">
        <f t="shared" si="40"/>
        <v>0</v>
      </c>
      <c r="AH95" s="159"/>
      <c r="AI95" s="159"/>
      <c r="AJ95" s="163"/>
      <c r="AK95" s="163"/>
      <c r="AL95" s="25"/>
    </row>
    <row r="96" spans="2:38" ht="16.8" thickTop="1" thickBot="1" x14ac:dyDescent="0.35">
      <c r="B96" s="23"/>
      <c r="C96" s="17"/>
      <c r="D96" s="17"/>
      <c r="E96" s="17"/>
      <c r="F96" s="17"/>
      <c r="G96" s="116"/>
      <c r="H96" s="106"/>
      <c r="I96" s="116"/>
      <c r="J96" s="116"/>
      <c r="K96" s="17"/>
      <c r="L96" s="17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70">
        <f t="shared" si="47"/>
        <v>0</v>
      </c>
      <c r="AC96" s="171">
        <f t="shared" si="48"/>
        <v>6300</v>
      </c>
      <c r="AD96" s="111">
        <f>AD12+AD15+AD18+AD28+AD35+AD45+AD56+AD62+AD69+AD76+AD80+AD88+AD92</f>
        <v>5414040</v>
      </c>
      <c r="AE96" s="178">
        <f t="shared" si="49"/>
        <v>403.2</v>
      </c>
      <c r="AF96" s="178"/>
      <c r="AG96" s="112">
        <f>AG12+AG15+AG18+AG28+AG35+AG45+AG56+AG62+AG69+AG76+AG80+AG88+AG92</f>
        <v>346498.55999999994</v>
      </c>
      <c r="AH96" s="159"/>
      <c r="AI96" s="159"/>
      <c r="AJ96" s="163"/>
      <c r="AK96" s="163"/>
      <c r="AL96" s="25"/>
    </row>
    <row r="97" spans="2:38" x14ac:dyDescent="0.3">
      <c r="B97" s="23"/>
      <c r="C97" s="39" t="s">
        <v>100</v>
      </c>
      <c r="D97" s="40">
        <f>D95*G95</f>
        <v>3366510.0000000005</v>
      </c>
      <c r="E97" s="17"/>
      <c r="F97" s="17"/>
      <c r="G97" s="116"/>
      <c r="H97" s="106"/>
      <c r="I97" s="116"/>
      <c r="J97" s="116"/>
      <c r="K97" s="17"/>
      <c r="L97" s="17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70">
        <f t="shared" si="47"/>
        <v>0</v>
      </c>
      <c r="AC97" s="171">
        <f t="shared" si="48"/>
        <v>6300</v>
      </c>
      <c r="AD97" s="174">
        <f>-AD96</f>
        <v>-5414040</v>
      </c>
      <c r="AE97" s="175">
        <f>AE96</f>
        <v>403.2</v>
      </c>
      <c r="AF97" s="175"/>
      <c r="AG97" s="174">
        <f>-AG96</f>
        <v>-346498.55999999994</v>
      </c>
      <c r="AH97" s="159"/>
      <c r="AI97" s="159"/>
      <c r="AJ97" s="163"/>
      <c r="AK97" s="163"/>
      <c r="AL97" s="25"/>
    </row>
    <row r="98" spans="2:38" x14ac:dyDescent="0.3">
      <c r="B98" s="23"/>
      <c r="C98" s="17"/>
      <c r="D98" s="42"/>
      <c r="E98" s="17"/>
      <c r="F98" s="17"/>
      <c r="G98" s="116"/>
      <c r="H98" s="106"/>
      <c r="I98" s="116"/>
      <c r="J98" s="116"/>
      <c r="K98" s="17"/>
      <c r="L98" s="17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70">
        <f t="shared" si="47"/>
        <v>0</v>
      </c>
      <c r="AC98" s="171">
        <f t="shared" si="48"/>
        <v>6300</v>
      </c>
      <c r="AD98" s="177">
        <f t="shared" si="39"/>
        <v>0</v>
      </c>
      <c r="AE98" s="162">
        <f t="shared" si="49"/>
        <v>403.2</v>
      </c>
      <c r="AF98" s="162"/>
      <c r="AG98" s="162">
        <f t="shared" si="40"/>
        <v>0</v>
      </c>
      <c r="AH98" s="159"/>
      <c r="AI98" s="159"/>
      <c r="AJ98" s="163"/>
      <c r="AK98" s="163"/>
      <c r="AL98" s="25"/>
    </row>
    <row r="99" spans="2:38" x14ac:dyDescent="0.3">
      <c r="B99" s="23"/>
      <c r="C99" s="39" t="s">
        <v>101</v>
      </c>
      <c r="D99" s="40">
        <f>D95*J95</f>
        <v>848700</v>
      </c>
      <c r="E99" s="17"/>
      <c r="F99" s="17"/>
      <c r="G99" s="116"/>
      <c r="H99" s="106"/>
      <c r="I99" s="116"/>
      <c r="J99" s="116"/>
      <c r="K99" s="17"/>
      <c r="L99" s="17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70">
        <f t="shared" si="47"/>
        <v>0</v>
      </c>
      <c r="AC99" s="171">
        <f t="shared" si="48"/>
        <v>6300</v>
      </c>
      <c r="AD99" s="177">
        <f t="shared" si="39"/>
        <v>0</v>
      </c>
      <c r="AE99" s="162">
        <f t="shared" si="49"/>
        <v>403.2</v>
      </c>
      <c r="AF99" s="162"/>
      <c r="AG99" s="162">
        <f t="shared" si="40"/>
        <v>0</v>
      </c>
      <c r="AH99" s="159"/>
      <c r="AI99" s="159"/>
      <c r="AJ99" s="163"/>
      <c r="AK99" s="163"/>
      <c r="AL99" s="25"/>
    </row>
    <row r="100" spans="2:38" x14ac:dyDescent="0.3">
      <c r="B100" s="23"/>
      <c r="C100" s="17"/>
      <c r="D100" s="17"/>
      <c r="E100" s="17"/>
      <c r="F100" s="17"/>
      <c r="G100" s="116"/>
      <c r="H100" s="106"/>
      <c r="I100" s="116"/>
      <c r="J100" s="116"/>
      <c r="K100" s="17"/>
      <c r="L100" s="17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70">
        <f t="shared" si="47"/>
        <v>0</v>
      </c>
      <c r="AC100" s="171">
        <f t="shared" si="48"/>
        <v>6300</v>
      </c>
      <c r="AD100" s="177">
        <f t="shared" si="39"/>
        <v>0</v>
      </c>
      <c r="AE100" s="162">
        <f t="shared" si="49"/>
        <v>403.2</v>
      </c>
      <c r="AF100" s="162"/>
      <c r="AG100" s="162">
        <f t="shared" si="40"/>
        <v>0</v>
      </c>
      <c r="AH100" s="159"/>
      <c r="AI100" s="159"/>
      <c r="AJ100" s="163"/>
      <c r="AK100" s="163"/>
      <c r="AL100" s="25"/>
    </row>
    <row r="101" spans="2:38" x14ac:dyDescent="0.3">
      <c r="B101" s="23"/>
      <c r="C101" s="15" t="s">
        <v>52</v>
      </c>
      <c r="D101" s="43">
        <f>D97-D99</f>
        <v>2517810.0000000005</v>
      </c>
      <c r="E101" s="17"/>
      <c r="F101" s="17"/>
      <c r="G101" s="116"/>
      <c r="H101" s="106"/>
      <c r="I101" s="116"/>
      <c r="J101" s="116"/>
      <c r="K101" s="17"/>
      <c r="L101" s="17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70">
        <f t="shared" si="47"/>
        <v>0</v>
      </c>
      <c r="AC101" s="171">
        <f t="shared" si="48"/>
        <v>6300</v>
      </c>
      <c r="AD101" s="177">
        <f t="shared" si="39"/>
        <v>0</v>
      </c>
      <c r="AE101" s="162">
        <f t="shared" si="49"/>
        <v>403.2</v>
      </c>
      <c r="AF101" s="162"/>
      <c r="AG101" s="162">
        <f t="shared" si="40"/>
        <v>0</v>
      </c>
      <c r="AH101" s="159"/>
      <c r="AI101" s="159"/>
      <c r="AJ101" s="163"/>
      <c r="AK101" s="163"/>
      <c r="AL101" s="25"/>
    </row>
    <row r="102" spans="2:38" x14ac:dyDescent="0.3">
      <c r="B102" s="23"/>
      <c r="C102" s="44" t="s">
        <v>83</v>
      </c>
      <c r="D102" s="45">
        <v>0.5</v>
      </c>
      <c r="E102" s="17"/>
      <c r="F102" s="17"/>
      <c r="G102" s="116"/>
      <c r="H102" s="106"/>
      <c r="I102" s="116"/>
      <c r="J102" s="116"/>
      <c r="K102" s="17"/>
      <c r="L102" s="17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70">
        <f t="shared" si="47"/>
        <v>0</v>
      </c>
      <c r="AC102" s="171">
        <f t="shared" si="48"/>
        <v>6300</v>
      </c>
      <c r="AD102" s="177">
        <f t="shared" si="39"/>
        <v>0</v>
      </c>
      <c r="AE102" s="162">
        <f t="shared" si="49"/>
        <v>403.2</v>
      </c>
      <c r="AF102" s="162"/>
      <c r="AG102" s="162">
        <f t="shared" si="40"/>
        <v>0</v>
      </c>
      <c r="AH102" s="159"/>
      <c r="AI102" s="159"/>
      <c r="AJ102" s="163"/>
      <c r="AK102" s="163"/>
      <c r="AL102" s="25"/>
    </row>
    <row r="103" spans="2:38" x14ac:dyDescent="0.3">
      <c r="B103" s="23"/>
      <c r="C103" s="46" t="s">
        <v>53</v>
      </c>
      <c r="D103" s="47">
        <f>D101*D102</f>
        <v>1258905.0000000002</v>
      </c>
      <c r="E103" s="17"/>
      <c r="F103" s="17"/>
      <c r="G103" s="116"/>
      <c r="H103" s="106"/>
      <c r="I103" s="116"/>
      <c r="J103" s="116"/>
      <c r="K103" s="17"/>
      <c r="L103" s="17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70">
        <f t="shared" si="47"/>
        <v>0</v>
      </c>
      <c r="AC103" s="171">
        <f t="shared" si="48"/>
        <v>6300</v>
      </c>
      <c r="AD103" s="177">
        <f t="shared" si="39"/>
        <v>0</v>
      </c>
      <c r="AE103" s="162">
        <f t="shared" si="49"/>
        <v>403.2</v>
      </c>
      <c r="AF103" s="162"/>
      <c r="AG103" s="162">
        <f t="shared" si="40"/>
        <v>0</v>
      </c>
      <c r="AH103" s="159"/>
      <c r="AI103" s="159"/>
      <c r="AJ103" s="163"/>
      <c r="AK103" s="163"/>
      <c r="AL103" s="25"/>
    </row>
    <row r="104" spans="2:38" x14ac:dyDescent="0.3">
      <c r="B104" s="23"/>
      <c r="C104" s="48" t="s">
        <v>60</v>
      </c>
      <c r="D104" s="45">
        <v>0.25</v>
      </c>
      <c r="E104" s="17"/>
      <c r="F104" s="17"/>
      <c r="G104" s="116"/>
      <c r="H104" s="106"/>
      <c r="I104" s="116"/>
      <c r="J104" s="116"/>
      <c r="K104" s="17"/>
      <c r="L104" s="17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70">
        <f t="shared" si="47"/>
        <v>0</v>
      </c>
      <c r="AC104" s="171">
        <f t="shared" si="48"/>
        <v>6300</v>
      </c>
      <c r="AD104" s="177">
        <f t="shared" ref="AD104:AD139" si="50">AB104*AC104</f>
        <v>0</v>
      </c>
      <c r="AE104" s="162">
        <f t="shared" si="49"/>
        <v>403.2</v>
      </c>
      <c r="AF104" s="162"/>
      <c r="AG104" s="162">
        <f t="shared" ref="AG104:AG139" si="51">AB104*AE104</f>
        <v>0</v>
      </c>
      <c r="AH104" s="159"/>
      <c r="AI104" s="159"/>
      <c r="AJ104" s="163"/>
      <c r="AK104" s="163"/>
      <c r="AL104" s="25"/>
    </row>
    <row r="105" spans="2:38" x14ac:dyDescent="0.3">
      <c r="B105" s="23"/>
      <c r="C105" s="49"/>
      <c r="D105" s="43">
        <f>D103*D104</f>
        <v>314726.25000000006</v>
      </c>
      <c r="E105" s="17"/>
      <c r="F105" s="17"/>
      <c r="G105" s="116"/>
      <c r="H105" s="106"/>
      <c r="I105" s="116"/>
      <c r="J105" s="116"/>
      <c r="K105" s="17"/>
      <c r="L105" s="17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70">
        <f t="shared" si="47"/>
        <v>0</v>
      </c>
      <c r="AC105" s="171">
        <f t="shared" si="48"/>
        <v>6300</v>
      </c>
      <c r="AD105" s="177">
        <f t="shared" si="50"/>
        <v>0</v>
      </c>
      <c r="AE105" s="162">
        <f t="shared" si="49"/>
        <v>403.2</v>
      </c>
      <c r="AF105" s="162"/>
      <c r="AG105" s="162">
        <f t="shared" si="51"/>
        <v>0</v>
      </c>
      <c r="AH105" s="159"/>
      <c r="AI105" s="159"/>
      <c r="AJ105" s="163"/>
      <c r="AK105" s="163"/>
      <c r="AL105" s="25"/>
    </row>
    <row r="106" spans="2:38" x14ac:dyDescent="0.3">
      <c r="B106" s="23"/>
      <c r="C106" s="50" t="s">
        <v>102</v>
      </c>
      <c r="D106" s="40">
        <v>1018950</v>
      </c>
      <c r="E106" s="17"/>
      <c r="F106" s="17"/>
      <c r="G106" s="116"/>
      <c r="H106" s="106"/>
      <c r="I106" s="116"/>
      <c r="J106" s="116"/>
      <c r="K106" s="17"/>
      <c r="L106" s="17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70">
        <f t="shared" si="47"/>
        <v>0</v>
      </c>
      <c r="AC106" s="171">
        <f t="shared" si="48"/>
        <v>6300</v>
      </c>
      <c r="AD106" s="177">
        <f t="shared" si="50"/>
        <v>0</v>
      </c>
      <c r="AE106" s="162">
        <f t="shared" si="49"/>
        <v>403.2</v>
      </c>
      <c r="AF106" s="162"/>
      <c r="AG106" s="162">
        <f t="shared" si="51"/>
        <v>0</v>
      </c>
      <c r="AH106" s="159"/>
      <c r="AI106" s="159"/>
      <c r="AJ106" s="163"/>
      <c r="AK106" s="163"/>
      <c r="AL106" s="25"/>
    </row>
    <row r="107" spans="2:38" ht="16.2" thickBot="1" x14ac:dyDescent="0.35">
      <c r="B107" s="23"/>
      <c r="C107" s="46" t="s">
        <v>59</v>
      </c>
      <c r="D107" s="11">
        <f>D105+D106</f>
        <v>1333676.25</v>
      </c>
      <c r="E107" s="17"/>
      <c r="F107" s="17"/>
      <c r="G107" s="116"/>
      <c r="H107" s="106"/>
      <c r="I107" s="116"/>
      <c r="J107" s="116"/>
      <c r="K107" s="17"/>
      <c r="L107" s="17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70">
        <f t="shared" si="47"/>
        <v>0</v>
      </c>
      <c r="AC107" s="171">
        <f t="shared" si="48"/>
        <v>6300</v>
      </c>
      <c r="AD107" s="177">
        <f t="shared" si="50"/>
        <v>0</v>
      </c>
      <c r="AE107" s="162">
        <f t="shared" si="49"/>
        <v>403.2</v>
      </c>
      <c r="AF107" s="162"/>
      <c r="AG107" s="162">
        <f t="shared" si="51"/>
        <v>0</v>
      </c>
      <c r="AH107" s="159"/>
      <c r="AI107" s="159"/>
      <c r="AJ107" s="163"/>
      <c r="AK107" s="163"/>
      <c r="AL107" s="25"/>
    </row>
    <row r="108" spans="2:38" ht="16.2" thickTop="1" x14ac:dyDescent="0.3">
      <c r="B108" s="23"/>
      <c r="C108" s="17"/>
      <c r="D108" s="17"/>
      <c r="E108" s="17"/>
      <c r="F108" s="17"/>
      <c r="G108" s="116"/>
      <c r="H108" s="106"/>
      <c r="I108" s="116"/>
      <c r="J108" s="116"/>
      <c r="K108" s="17"/>
      <c r="L108" s="17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70">
        <f t="shared" si="47"/>
        <v>0</v>
      </c>
      <c r="AC108" s="171">
        <f t="shared" si="48"/>
        <v>6300</v>
      </c>
      <c r="AD108" s="177">
        <f t="shared" si="50"/>
        <v>0</v>
      </c>
      <c r="AE108" s="162">
        <f t="shared" si="49"/>
        <v>403.2</v>
      </c>
      <c r="AF108" s="162"/>
      <c r="AG108" s="162">
        <f t="shared" si="51"/>
        <v>0</v>
      </c>
      <c r="AH108" s="159"/>
      <c r="AI108" s="159"/>
      <c r="AJ108" s="163"/>
      <c r="AK108" s="163"/>
      <c r="AL108" s="25"/>
    </row>
    <row r="109" spans="2:38" x14ac:dyDescent="0.3">
      <c r="B109" s="23"/>
      <c r="C109" s="17"/>
      <c r="D109" s="17"/>
      <c r="E109" s="17"/>
      <c r="F109" s="17"/>
      <c r="G109" s="116"/>
      <c r="H109" s="106"/>
      <c r="I109" s="116"/>
      <c r="J109" s="116"/>
      <c r="K109" s="17"/>
      <c r="L109" s="17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70">
        <f t="shared" si="47"/>
        <v>0</v>
      </c>
      <c r="AC109" s="171">
        <f t="shared" si="48"/>
        <v>6300</v>
      </c>
      <c r="AD109" s="177">
        <f t="shared" si="50"/>
        <v>0</v>
      </c>
      <c r="AE109" s="162">
        <f t="shared" si="49"/>
        <v>403.2</v>
      </c>
      <c r="AF109" s="162"/>
      <c r="AG109" s="162">
        <f t="shared" si="51"/>
        <v>0</v>
      </c>
      <c r="AH109" s="159"/>
      <c r="AI109" s="159"/>
      <c r="AJ109" s="163"/>
      <c r="AK109" s="163"/>
      <c r="AL109" s="25"/>
    </row>
    <row r="110" spans="2:38" ht="21" x14ac:dyDescent="0.4">
      <c r="B110" s="23"/>
      <c r="C110" s="27" t="s">
        <v>61</v>
      </c>
      <c r="D110" s="17"/>
      <c r="E110" s="17"/>
      <c r="F110" s="17"/>
      <c r="G110" s="106"/>
      <c r="H110" s="106"/>
      <c r="I110" s="116"/>
      <c r="J110" s="106"/>
      <c r="K110" s="17"/>
      <c r="L110" s="17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70">
        <f t="shared" si="47"/>
        <v>0</v>
      </c>
      <c r="AC110" s="171">
        <f t="shared" si="48"/>
        <v>6300</v>
      </c>
      <c r="AD110" s="177">
        <f t="shared" si="50"/>
        <v>0</v>
      </c>
      <c r="AE110" s="162">
        <f t="shared" si="49"/>
        <v>403.2</v>
      </c>
      <c r="AF110" s="162"/>
      <c r="AG110" s="162">
        <f t="shared" si="51"/>
        <v>0</v>
      </c>
      <c r="AH110" s="159"/>
      <c r="AI110" s="159"/>
      <c r="AJ110" s="163"/>
      <c r="AK110" s="163"/>
      <c r="AL110" s="25"/>
    </row>
    <row r="111" spans="2:38" x14ac:dyDescent="0.3">
      <c r="B111" s="23"/>
      <c r="C111" s="17"/>
      <c r="D111" s="17"/>
      <c r="E111" s="17"/>
      <c r="F111" s="17"/>
      <c r="G111" s="116"/>
      <c r="H111" s="106"/>
      <c r="I111" s="116"/>
      <c r="J111" s="106"/>
      <c r="K111" s="17"/>
      <c r="L111" s="17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70">
        <f t="shared" si="47"/>
        <v>0</v>
      </c>
      <c r="AC111" s="171">
        <f t="shared" si="48"/>
        <v>6300</v>
      </c>
      <c r="AD111" s="177">
        <f t="shared" si="50"/>
        <v>0</v>
      </c>
      <c r="AE111" s="162">
        <f t="shared" si="49"/>
        <v>403.2</v>
      </c>
      <c r="AF111" s="162"/>
      <c r="AG111" s="162">
        <f t="shared" si="51"/>
        <v>0</v>
      </c>
      <c r="AH111" s="159"/>
      <c r="AI111" s="159"/>
      <c r="AJ111" s="163"/>
      <c r="AK111" s="163"/>
      <c r="AL111" s="25"/>
    </row>
    <row r="112" spans="2:38" x14ac:dyDescent="0.3">
      <c r="B112" s="23"/>
      <c r="C112" s="30"/>
      <c r="D112" s="17"/>
      <c r="E112" s="17"/>
      <c r="F112" s="31"/>
      <c r="G112" s="120"/>
      <c r="H112" s="106"/>
      <c r="I112" s="120"/>
      <c r="J112" s="120"/>
      <c r="K112" s="17"/>
      <c r="L112" s="17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70">
        <f t="shared" si="47"/>
        <v>0</v>
      </c>
      <c r="AC112" s="171">
        <f t="shared" si="48"/>
        <v>6300</v>
      </c>
      <c r="AD112" s="177">
        <f t="shared" si="50"/>
        <v>0</v>
      </c>
      <c r="AE112" s="162">
        <f t="shared" si="49"/>
        <v>403.2</v>
      </c>
      <c r="AF112" s="162"/>
      <c r="AG112" s="162">
        <f t="shared" si="51"/>
        <v>0</v>
      </c>
      <c r="AH112" s="159"/>
      <c r="AI112" s="159"/>
      <c r="AJ112" s="163"/>
      <c r="AK112" s="163"/>
      <c r="AL112" s="25"/>
    </row>
    <row r="113" spans="2:38" x14ac:dyDescent="0.3">
      <c r="B113" s="23"/>
      <c r="C113" s="28" t="s">
        <v>16</v>
      </c>
      <c r="D113" s="15" t="s">
        <v>190</v>
      </c>
      <c r="E113" s="15"/>
      <c r="F113" s="29"/>
      <c r="G113" s="117"/>
      <c r="H113" s="118"/>
      <c r="I113" s="117"/>
      <c r="J113" s="117"/>
      <c r="K113" s="15"/>
      <c r="L113" s="15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>
        <f t="shared" ref="AB113" si="52">SUM(M113:AA113)</f>
        <v>0</v>
      </c>
      <c r="AC113" s="165">
        <f>AC111</f>
        <v>6300</v>
      </c>
      <c r="AD113" s="166">
        <f t="shared" ref="AD113" si="53">AB113*AC113</f>
        <v>0</v>
      </c>
      <c r="AE113" s="167">
        <f>AE111</f>
        <v>403.2</v>
      </c>
      <c r="AF113" s="167"/>
      <c r="AG113" s="167">
        <f t="shared" ref="AG113" si="54">AB113*AE113</f>
        <v>0</v>
      </c>
      <c r="AH113" s="176"/>
      <c r="AI113" s="176"/>
      <c r="AJ113" s="168"/>
      <c r="AK113" s="168"/>
      <c r="AL113" s="25"/>
    </row>
    <row r="114" spans="2:38" x14ac:dyDescent="0.3">
      <c r="B114" s="23"/>
      <c r="C114" s="28"/>
      <c r="D114" s="15" t="s">
        <v>7</v>
      </c>
      <c r="E114" s="15">
        <v>1</v>
      </c>
      <c r="F114" s="29">
        <v>0.02</v>
      </c>
      <c r="G114" s="117">
        <f t="shared" ref="G114:G120" si="55">E114*F114</f>
        <v>0.02</v>
      </c>
      <c r="H114" s="118">
        <v>1</v>
      </c>
      <c r="I114" s="117">
        <v>0</v>
      </c>
      <c r="J114" s="117">
        <f t="shared" ref="J114:J120" si="56">H114*I114</f>
        <v>0</v>
      </c>
      <c r="K114" s="15"/>
      <c r="L114" s="15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>
        <f t="shared" si="47"/>
        <v>0</v>
      </c>
      <c r="AC114" s="165">
        <f>AC112</f>
        <v>6300</v>
      </c>
      <c r="AD114" s="166">
        <f t="shared" si="50"/>
        <v>0</v>
      </c>
      <c r="AE114" s="167">
        <f>AE112</f>
        <v>403.2</v>
      </c>
      <c r="AF114" s="167"/>
      <c r="AG114" s="167">
        <f t="shared" si="51"/>
        <v>0</v>
      </c>
      <c r="AH114" s="176"/>
      <c r="AI114" s="176"/>
      <c r="AJ114" s="168"/>
      <c r="AK114" s="168"/>
      <c r="AL114" s="25"/>
    </row>
    <row r="115" spans="2:38" x14ac:dyDescent="0.3">
      <c r="B115" s="23"/>
      <c r="C115" s="28"/>
      <c r="D115" s="15" t="s">
        <v>8</v>
      </c>
      <c r="E115" s="15">
        <v>1</v>
      </c>
      <c r="F115" s="29">
        <v>0.03</v>
      </c>
      <c r="G115" s="117">
        <f t="shared" si="55"/>
        <v>0.03</v>
      </c>
      <c r="H115" s="118">
        <v>1</v>
      </c>
      <c r="I115" s="117">
        <v>0</v>
      </c>
      <c r="J115" s="117">
        <f t="shared" si="56"/>
        <v>0</v>
      </c>
      <c r="K115" s="15"/>
      <c r="L115" s="15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>
        <f t="shared" si="47"/>
        <v>0</v>
      </c>
      <c r="AC115" s="165">
        <f t="shared" si="48"/>
        <v>6300</v>
      </c>
      <c r="AD115" s="166">
        <f t="shared" si="50"/>
        <v>0</v>
      </c>
      <c r="AE115" s="167">
        <f t="shared" si="49"/>
        <v>403.2</v>
      </c>
      <c r="AF115" s="167"/>
      <c r="AG115" s="167">
        <f t="shared" si="51"/>
        <v>0</v>
      </c>
      <c r="AH115" s="176"/>
      <c r="AI115" s="176"/>
      <c r="AJ115" s="168"/>
      <c r="AK115" s="168"/>
      <c r="AL115" s="25"/>
    </row>
    <row r="116" spans="2:38" x14ac:dyDescent="0.3">
      <c r="B116" s="23"/>
      <c r="C116" s="28"/>
      <c r="D116" s="15" t="s">
        <v>9</v>
      </c>
      <c r="E116" s="15">
        <v>1</v>
      </c>
      <c r="F116" s="29">
        <v>0.03</v>
      </c>
      <c r="G116" s="117">
        <f t="shared" si="55"/>
        <v>0.03</v>
      </c>
      <c r="H116" s="118">
        <v>1</v>
      </c>
      <c r="I116" s="117">
        <v>0</v>
      </c>
      <c r="J116" s="117">
        <f t="shared" si="56"/>
        <v>0</v>
      </c>
      <c r="K116" s="15"/>
      <c r="L116" s="15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>
        <f t="shared" si="47"/>
        <v>0</v>
      </c>
      <c r="AC116" s="165">
        <f t="shared" si="48"/>
        <v>6300</v>
      </c>
      <c r="AD116" s="166">
        <f t="shared" si="50"/>
        <v>0</v>
      </c>
      <c r="AE116" s="167">
        <f t="shared" si="49"/>
        <v>403.2</v>
      </c>
      <c r="AF116" s="167"/>
      <c r="AG116" s="167">
        <f t="shared" si="51"/>
        <v>0</v>
      </c>
      <c r="AH116" s="176"/>
      <c r="AI116" s="176"/>
      <c r="AJ116" s="168"/>
      <c r="AK116" s="168"/>
      <c r="AL116" s="25"/>
    </row>
    <row r="117" spans="2:38" x14ac:dyDescent="0.3">
      <c r="B117" s="23"/>
      <c r="C117" s="28"/>
      <c r="D117" s="15" t="s">
        <v>35</v>
      </c>
      <c r="E117" s="15">
        <v>1</v>
      </c>
      <c r="F117" s="29">
        <v>0.02</v>
      </c>
      <c r="G117" s="117">
        <f t="shared" si="55"/>
        <v>0.02</v>
      </c>
      <c r="H117" s="118">
        <v>1</v>
      </c>
      <c r="I117" s="117">
        <v>0</v>
      </c>
      <c r="J117" s="117">
        <f t="shared" si="56"/>
        <v>0</v>
      </c>
      <c r="K117" s="15"/>
      <c r="L117" s="15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>
        <f t="shared" si="47"/>
        <v>0</v>
      </c>
      <c r="AC117" s="165">
        <f t="shared" si="48"/>
        <v>6300</v>
      </c>
      <c r="AD117" s="166">
        <f t="shared" si="50"/>
        <v>0</v>
      </c>
      <c r="AE117" s="167">
        <f t="shared" si="49"/>
        <v>403.2</v>
      </c>
      <c r="AF117" s="167"/>
      <c r="AG117" s="167">
        <f t="shared" si="51"/>
        <v>0</v>
      </c>
      <c r="AH117" s="176"/>
      <c r="AI117" s="176"/>
      <c r="AJ117" s="168"/>
      <c r="AK117" s="168"/>
      <c r="AL117" s="25"/>
    </row>
    <row r="118" spans="2:38" x14ac:dyDescent="0.3">
      <c r="B118" s="23"/>
      <c r="C118" s="28"/>
      <c r="D118" s="15" t="s">
        <v>36</v>
      </c>
      <c r="E118" s="15">
        <v>1</v>
      </c>
      <c r="F118" s="29">
        <v>0.02</v>
      </c>
      <c r="G118" s="117">
        <f t="shared" si="55"/>
        <v>0.02</v>
      </c>
      <c r="H118" s="118">
        <v>1</v>
      </c>
      <c r="I118" s="117">
        <v>0</v>
      </c>
      <c r="J118" s="117">
        <f t="shared" si="56"/>
        <v>0</v>
      </c>
      <c r="K118" s="15"/>
      <c r="L118" s="15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>
        <f t="shared" si="47"/>
        <v>0</v>
      </c>
      <c r="AC118" s="165">
        <f t="shared" si="48"/>
        <v>6300</v>
      </c>
      <c r="AD118" s="166">
        <f t="shared" si="50"/>
        <v>0</v>
      </c>
      <c r="AE118" s="167">
        <f t="shared" si="49"/>
        <v>403.2</v>
      </c>
      <c r="AF118" s="167"/>
      <c r="AG118" s="167">
        <f t="shared" si="51"/>
        <v>0</v>
      </c>
      <c r="AH118" s="176"/>
      <c r="AI118" s="176"/>
      <c r="AJ118" s="168"/>
      <c r="AK118" s="168"/>
      <c r="AL118" s="25"/>
    </row>
    <row r="119" spans="2:38" x14ac:dyDescent="0.3">
      <c r="B119" s="23"/>
      <c r="C119" s="28"/>
      <c r="D119" s="15" t="s">
        <v>10</v>
      </c>
      <c r="E119" s="15">
        <v>1</v>
      </c>
      <c r="F119" s="29">
        <v>0.02</v>
      </c>
      <c r="G119" s="117">
        <f t="shared" si="55"/>
        <v>0.02</v>
      </c>
      <c r="H119" s="118">
        <v>1</v>
      </c>
      <c r="I119" s="117">
        <v>0</v>
      </c>
      <c r="J119" s="117">
        <f t="shared" si="56"/>
        <v>0</v>
      </c>
      <c r="K119" s="15"/>
      <c r="L119" s="15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>
        <f t="shared" si="47"/>
        <v>0</v>
      </c>
      <c r="AC119" s="165">
        <f t="shared" si="48"/>
        <v>6300</v>
      </c>
      <c r="AD119" s="166">
        <f t="shared" si="50"/>
        <v>0</v>
      </c>
      <c r="AE119" s="167">
        <f t="shared" si="49"/>
        <v>403.2</v>
      </c>
      <c r="AF119" s="167"/>
      <c r="AG119" s="167">
        <f t="shared" si="51"/>
        <v>0</v>
      </c>
      <c r="AH119" s="176"/>
      <c r="AI119" s="176"/>
      <c r="AJ119" s="168"/>
      <c r="AK119" s="168"/>
      <c r="AL119" s="25"/>
    </row>
    <row r="120" spans="2:38" x14ac:dyDescent="0.3">
      <c r="B120" s="23"/>
      <c r="C120" s="28"/>
      <c r="D120" s="15" t="s">
        <v>11</v>
      </c>
      <c r="E120" s="15">
        <v>1</v>
      </c>
      <c r="F120" s="29">
        <v>0.02</v>
      </c>
      <c r="G120" s="117">
        <f t="shared" si="55"/>
        <v>0.02</v>
      </c>
      <c r="H120" s="118">
        <v>1</v>
      </c>
      <c r="I120" s="117">
        <v>0</v>
      </c>
      <c r="J120" s="117">
        <f t="shared" si="56"/>
        <v>0</v>
      </c>
      <c r="K120" s="15"/>
      <c r="L120" s="15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>
        <f t="shared" si="47"/>
        <v>0</v>
      </c>
      <c r="AC120" s="165">
        <f t="shared" si="48"/>
        <v>6300</v>
      </c>
      <c r="AD120" s="166">
        <f t="shared" si="50"/>
        <v>0</v>
      </c>
      <c r="AE120" s="167">
        <f t="shared" si="49"/>
        <v>403.2</v>
      </c>
      <c r="AF120" s="167"/>
      <c r="AG120" s="167">
        <f t="shared" si="51"/>
        <v>0</v>
      </c>
      <c r="AH120" s="176"/>
      <c r="AI120" s="176"/>
      <c r="AJ120" s="168"/>
      <c r="AK120" s="168"/>
      <c r="AL120" s="25"/>
    </row>
    <row r="121" spans="2:38" ht="16.2" thickBot="1" x14ac:dyDescent="0.35">
      <c r="B121" s="23"/>
      <c r="C121" s="32"/>
      <c r="D121" s="16"/>
      <c r="E121" s="16"/>
      <c r="F121" s="33"/>
      <c r="G121" s="119">
        <f>SUM(G114:G120)</f>
        <v>0.16</v>
      </c>
      <c r="H121" s="118"/>
      <c r="I121" s="117">
        <f>SUM(I114:I120)</f>
        <v>0</v>
      </c>
      <c r="J121" s="119">
        <f>SUM(J114:J120)</f>
        <v>0</v>
      </c>
      <c r="K121" s="17"/>
      <c r="L121" s="17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70">
        <f t="shared" si="47"/>
        <v>0</v>
      </c>
      <c r="AC121" s="171">
        <f t="shared" si="48"/>
        <v>6300</v>
      </c>
      <c r="AD121" s="177">
        <f t="shared" si="50"/>
        <v>0</v>
      </c>
      <c r="AE121" s="162">
        <f t="shared" si="49"/>
        <v>403.2</v>
      </c>
      <c r="AF121" s="162"/>
      <c r="AG121" s="162">
        <f t="shared" si="51"/>
        <v>0</v>
      </c>
      <c r="AH121" s="159"/>
      <c r="AI121" s="159"/>
      <c r="AJ121" s="163"/>
      <c r="AK121" s="163"/>
      <c r="AL121" s="25"/>
    </row>
    <row r="122" spans="2:38" ht="16.2" thickTop="1" x14ac:dyDescent="0.3">
      <c r="B122" s="23"/>
      <c r="C122" s="30"/>
      <c r="D122" s="17"/>
      <c r="E122" s="17"/>
      <c r="F122" s="31"/>
      <c r="G122" s="120"/>
      <c r="H122" s="106"/>
      <c r="I122" s="120"/>
      <c r="J122" s="120"/>
      <c r="K122" s="17"/>
      <c r="L122" s="17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70">
        <f t="shared" si="47"/>
        <v>0</v>
      </c>
      <c r="AC122" s="171">
        <f t="shared" si="48"/>
        <v>6300</v>
      </c>
      <c r="AD122" s="177">
        <f t="shared" si="50"/>
        <v>0</v>
      </c>
      <c r="AE122" s="162">
        <f t="shared" si="49"/>
        <v>403.2</v>
      </c>
      <c r="AF122" s="162"/>
      <c r="AG122" s="162">
        <f t="shared" si="51"/>
        <v>0</v>
      </c>
      <c r="AH122" s="159"/>
      <c r="AI122" s="159"/>
      <c r="AJ122" s="163"/>
      <c r="AK122" s="163"/>
      <c r="AL122" s="25"/>
    </row>
    <row r="123" spans="2:38" x14ac:dyDescent="0.3">
      <c r="B123" s="23"/>
      <c r="C123" s="28" t="s">
        <v>0</v>
      </c>
      <c r="D123" s="15" t="s">
        <v>190</v>
      </c>
      <c r="E123" s="15">
        <v>1</v>
      </c>
      <c r="F123" s="29">
        <v>0.03</v>
      </c>
      <c r="G123" s="117"/>
      <c r="H123" s="118">
        <v>1</v>
      </c>
      <c r="I123" s="117">
        <v>0</v>
      </c>
      <c r="J123" s="117"/>
      <c r="K123" s="15"/>
      <c r="L123" s="15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>
        <f t="shared" ref="AB123" si="57">SUM(M123:AA123)</f>
        <v>0</v>
      </c>
      <c r="AC123" s="165">
        <f>AC121</f>
        <v>6300</v>
      </c>
      <c r="AD123" s="166">
        <f t="shared" ref="AD123" si="58">AB123*AC123</f>
        <v>0</v>
      </c>
      <c r="AE123" s="167">
        <f>AE121</f>
        <v>403.2</v>
      </c>
      <c r="AF123" s="167"/>
      <c r="AG123" s="167">
        <f t="shared" ref="AG123" si="59">AB123*AE123</f>
        <v>0</v>
      </c>
      <c r="AH123" s="176"/>
      <c r="AI123" s="176"/>
      <c r="AJ123" s="168"/>
      <c r="AK123" s="168"/>
      <c r="AL123" s="25"/>
    </row>
    <row r="124" spans="2:38" x14ac:dyDescent="0.3">
      <c r="B124" s="23"/>
      <c r="C124" s="28"/>
      <c r="D124" s="15" t="s">
        <v>62</v>
      </c>
      <c r="E124" s="15">
        <v>1</v>
      </c>
      <c r="F124" s="29">
        <v>0.03</v>
      </c>
      <c r="G124" s="117">
        <f t="shared" ref="G124" si="60">E124*F124</f>
        <v>0.03</v>
      </c>
      <c r="H124" s="118">
        <v>1</v>
      </c>
      <c r="I124" s="117">
        <v>0</v>
      </c>
      <c r="J124" s="117">
        <f t="shared" ref="J124" si="61">H124*I124</f>
        <v>0</v>
      </c>
      <c r="K124" s="15"/>
      <c r="L124" s="15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>
        <f t="shared" si="47"/>
        <v>0</v>
      </c>
      <c r="AC124" s="165">
        <f>AC122</f>
        <v>6300</v>
      </c>
      <c r="AD124" s="166">
        <f t="shared" si="50"/>
        <v>0</v>
      </c>
      <c r="AE124" s="167">
        <f>AE122</f>
        <v>403.2</v>
      </c>
      <c r="AF124" s="167"/>
      <c r="AG124" s="167">
        <f t="shared" si="51"/>
        <v>0</v>
      </c>
      <c r="AH124" s="176"/>
      <c r="AI124" s="176"/>
      <c r="AJ124" s="168"/>
      <c r="AK124" s="168"/>
      <c r="AL124" s="25"/>
    </row>
    <row r="125" spans="2:38" ht="16.2" thickBot="1" x14ac:dyDescent="0.35">
      <c r="B125" s="23"/>
      <c r="C125" s="32"/>
      <c r="D125" s="16"/>
      <c r="E125" s="16"/>
      <c r="F125" s="35"/>
      <c r="G125" s="119">
        <f>SUM(G124:G124)</f>
        <v>0.03</v>
      </c>
      <c r="H125" s="118"/>
      <c r="I125" s="117">
        <f>SUM(I124:I124)</f>
        <v>0</v>
      </c>
      <c r="J125" s="119">
        <f>SUM(J124:J124)</f>
        <v>0</v>
      </c>
      <c r="K125" s="17"/>
      <c r="L125" s="17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70">
        <f t="shared" si="47"/>
        <v>0</v>
      </c>
      <c r="AC125" s="171">
        <f t="shared" si="48"/>
        <v>6300</v>
      </c>
      <c r="AD125" s="177">
        <f t="shared" si="50"/>
        <v>0</v>
      </c>
      <c r="AE125" s="162">
        <f t="shared" si="49"/>
        <v>403.2</v>
      </c>
      <c r="AF125" s="162"/>
      <c r="AG125" s="162">
        <f t="shared" si="51"/>
        <v>0</v>
      </c>
      <c r="AH125" s="159"/>
      <c r="AI125" s="159"/>
      <c r="AJ125" s="163"/>
      <c r="AK125" s="163"/>
      <c r="AL125" s="25"/>
    </row>
    <row r="126" spans="2:38" ht="16.2" thickTop="1" x14ac:dyDescent="0.3">
      <c r="B126" s="23"/>
      <c r="C126" s="30"/>
      <c r="D126" s="17"/>
      <c r="E126" s="17"/>
      <c r="F126" s="36"/>
      <c r="G126" s="120"/>
      <c r="H126" s="106"/>
      <c r="I126" s="120"/>
      <c r="J126" s="120"/>
      <c r="K126" s="17"/>
      <c r="L126" s="17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70">
        <f t="shared" si="47"/>
        <v>0</v>
      </c>
      <c r="AC126" s="171">
        <f t="shared" si="48"/>
        <v>6300</v>
      </c>
      <c r="AD126" s="177">
        <f t="shared" si="50"/>
        <v>0</v>
      </c>
      <c r="AE126" s="162">
        <f t="shared" si="49"/>
        <v>403.2</v>
      </c>
      <c r="AF126" s="162"/>
      <c r="AG126" s="162">
        <f t="shared" si="51"/>
        <v>0</v>
      </c>
      <c r="AH126" s="159"/>
      <c r="AI126" s="159"/>
      <c r="AJ126" s="163"/>
      <c r="AK126" s="163"/>
      <c r="AL126" s="25"/>
    </row>
    <row r="127" spans="2:38" ht="16.2" thickBot="1" x14ac:dyDescent="0.35">
      <c r="B127" s="23"/>
      <c r="C127" s="28" t="s">
        <v>17</v>
      </c>
      <c r="D127" s="15" t="s">
        <v>190</v>
      </c>
      <c r="E127" s="15">
        <v>3</v>
      </c>
      <c r="F127" s="34">
        <v>0.05</v>
      </c>
      <c r="G127" s="119">
        <f>E127*F127</f>
        <v>0.15000000000000002</v>
      </c>
      <c r="H127" s="118">
        <v>3</v>
      </c>
      <c r="I127" s="117">
        <v>0.03</v>
      </c>
      <c r="J127" s="119">
        <f>H127*I127</f>
        <v>0.09</v>
      </c>
      <c r="K127" s="15"/>
      <c r="L127" s="15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>
        <f t="shared" si="47"/>
        <v>0</v>
      </c>
      <c r="AC127" s="165">
        <f t="shared" si="48"/>
        <v>6300</v>
      </c>
      <c r="AD127" s="166">
        <f t="shared" si="50"/>
        <v>0</v>
      </c>
      <c r="AE127" s="167">
        <f t="shared" si="49"/>
        <v>403.2</v>
      </c>
      <c r="AF127" s="167"/>
      <c r="AG127" s="167">
        <f t="shared" si="51"/>
        <v>0</v>
      </c>
      <c r="AH127" s="176"/>
      <c r="AI127" s="176"/>
      <c r="AJ127" s="168"/>
      <c r="AK127" s="168"/>
      <c r="AL127" s="25"/>
    </row>
    <row r="128" spans="2:38" ht="16.2" thickTop="1" x14ac:dyDescent="0.3">
      <c r="B128" s="23"/>
      <c r="C128" s="30"/>
      <c r="D128" s="17"/>
      <c r="E128" s="17"/>
      <c r="F128" s="36"/>
      <c r="G128" s="120"/>
      <c r="H128" s="106"/>
      <c r="I128" s="120"/>
      <c r="J128" s="120"/>
      <c r="K128" s="17"/>
      <c r="L128" s="17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70">
        <f t="shared" si="47"/>
        <v>0</v>
      </c>
      <c r="AC128" s="171">
        <f t="shared" si="48"/>
        <v>6300</v>
      </c>
      <c r="AD128" s="177">
        <f t="shared" si="50"/>
        <v>0</v>
      </c>
      <c r="AE128" s="162">
        <f t="shared" si="49"/>
        <v>403.2</v>
      </c>
      <c r="AF128" s="162"/>
      <c r="AG128" s="162">
        <f t="shared" si="51"/>
        <v>0</v>
      </c>
      <c r="AH128" s="159"/>
      <c r="AI128" s="159"/>
      <c r="AJ128" s="163"/>
      <c r="AK128" s="163"/>
      <c r="AL128" s="25"/>
    </row>
    <row r="129" spans="2:38" x14ac:dyDescent="0.3">
      <c r="B129" s="23"/>
      <c r="C129" s="30"/>
      <c r="D129" s="17"/>
      <c r="E129" s="17"/>
      <c r="F129" s="36"/>
      <c r="G129" s="120"/>
      <c r="H129" s="106"/>
      <c r="I129" s="120"/>
      <c r="J129" s="120"/>
      <c r="K129" s="17"/>
      <c r="L129" s="17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70">
        <f t="shared" si="47"/>
        <v>0</v>
      </c>
      <c r="AC129" s="171">
        <f t="shared" si="48"/>
        <v>6300</v>
      </c>
      <c r="AD129" s="177">
        <f t="shared" si="50"/>
        <v>0</v>
      </c>
      <c r="AE129" s="162">
        <f t="shared" si="49"/>
        <v>403.2</v>
      </c>
      <c r="AF129" s="162"/>
      <c r="AG129" s="162">
        <f t="shared" si="51"/>
        <v>0</v>
      </c>
      <c r="AH129" s="159"/>
      <c r="AI129" s="159"/>
      <c r="AJ129" s="163"/>
      <c r="AK129" s="163"/>
      <c r="AL129" s="25"/>
    </row>
    <row r="130" spans="2:38" x14ac:dyDescent="0.3">
      <c r="B130" s="23"/>
      <c r="C130" s="30"/>
      <c r="D130" s="17"/>
      <c r="E130" s="17"/>
      <c r="F130" s="17"/>
      <c r="G130" s="116"/>
      <c r="H130" s="106"/>
      <c r="I130" s="116"/>
      <c r="J130" s="116"/>
      <c r="K130" s="17"/>
      <c r="L130" s="17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70">
        <f t="shared" si="47"/>
        <v>0</v>
      </c>
      <c r="AC130" s="171">
        <f t="shared" si="48"/>
        <v>6300</v>
      </c>
      <c r="AD130" s="177">
        <f t="shared" si="50"/>
        <v>0</v>
      </c>
      <c r="AE130" s="162">
        <f t="shared" si="49"/>
        <v>403.2</v>
      </c>
      <c r="AF130" s="162"/>
      <c r="AG130" s="162">
        <f t="shared" si="51"/>
        <v>0</v>
      </c>
      <c r="AH130" s="159"/>
      <c r="AI130" s="159"/>
      <c r="AJ130" s="163"/>
      <c r="AK130" s="163"/>
      <c r="AL130" s="25"/>
    </row>
    <row r="131" spans="2:38" x14ac:dyDescent="0.3">
      <c r="B131" s="23"/>
      <c r="C131" s="28" t="s">
        <v>24</v>
      </c>
      <c r="D131" s="15" t="s">
        <v>190</v>
      </c>
      <c r="E131" s="15">
        <v>1</v>
      </c>
      <c r="F131" s="34">
        <v>0.04</v>
      </c>
      <c r="G131" s="117"/>
      <c r="H131" s="118">
        <v>1</v>
      </c>
      <c r="I131" s="117">
        <v>0</v>
      </c>
      <c r="J131" s="117"/>
      <c r="K131" s="15"/>
      <c r="L131" s="15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>
        <f t="shared" ref="AB131" si="62">SUM(M131:AA131)</f>
        <v>0</v>
      </c>
      <c r="AC131" s="165">
        <f>AC129</f>
        <v>6300</v>
      </c>
      <c r="AD131" s="166">
        <f t="shared" ref="AD131" si="63">AB131*AC131</f>
        <v>0</v>
      </c>
      <c r="AE131" s="167">
        <f>AE129</f>
        <v>403.2</v>
      </c>
      <c r="AF131" s="167"/>
      <c r="AG131" s="167">
        <f t="shared" ref="AG131" si="64">AB131*AE131</f>
        <v>0</v>
      </c>
      <c r="AH131" s="176"/>
      <c r="AI131" s="176"/>
      <c r="AJ131" s="168"/>
      <c r="AK131" s="168"/>
      <c r="AL131" s="25"/>
    </row>
    <row r="132" spans="2:38" x14ac:dyDescent="0.3">
      <c r="B132" s="23"/>
      <c r="C132" s="28"/>
      <c r="D132" s="15" t="s">
        <v>25</v>
      </c>
      <c r="E132" s="15">
        <v>1</v>
      </c>
      <c r="F132" s="34">
        <v>0.04</v>
      </c>
      <c r="G132" s="117">
        <f t="shared" ref="G132:G135" si="65">E132*F132</f>
        <v>0.04</v>
      </c>
      <c r="H132" s="118">
        <v>1</v>
      </c>
      <c r="I132" s="117">
        <v>0</v>
      </c>
      <c r="J132" s="117">
        <f t="shared" ref="J132:J135" si="66">H132*I132</f>
        <v>0</v>
      </c>
      <c r="K132" s="15"/>
      <c r="L132" s="15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>
        <f t="shared" si="47"/>
        <v>0</v>
      </c>
      <c r="AC132" s="165">
        <f>AC130</f>
        <v>6300</v>
      </c>
      <c r="AD132" s="166">
        <f t="shared" si="50"/>
        <v>0</v>
      </c>
      <c r="AE132" s="167">
        <f>AE130</f>
        <v>403.2</v>
      </c>
      <c r="AF132" s="167"/>
      <c r="AG132" s="167">
        <f t="shared" si="51"/>
        <v>0</v>
      </c>
      <c r="AH132" s="176"/>
      <c r="AI132" s="176"/>
      <c r="AJ132" s="168"/>
      <c r="AK132" s="168"/>
      <c r="AL132" s="25"/>
    </row>
    <row r="133" spans="2:38" x14ac:dyDescent="0.3">
      <c r="B133" s="23"/>
      <c r="C133" s="28"/>
      <c r="D133" s="15" t="s">
        <v>26</v>
      </c>
      <c r="E133" s="15">
        <v>1</v>
      </c>
      <c r="F133" s="34">
        <v>0.01</v>
      </c>
      <c r="G133" s="117">
        <f t="shared" si="65"/>
        <v>0.01</v>
      </c>
      <c r="H133" s="118">
        <v>1</v>
      </c>
      <c r="I133" s="117">
        <v>0</v>
      </c>
      <c r="J133" s="117">
        <f t="shared" si="66"/>
        <v>0</v>
      </c>
      <c r="K133" s="15"/>
      <c r="L133" s="15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>
        <f t="shared" si="47"/>
        <v>0</v>
      </c>
      <c r="AC133" s="165">
        <f t="shared" si="48"/>
        <v>6300</v>
      </c>
      <c r="AD133" s="166">
        <f t="shared" si="50"/>
        <v>0</v>
      </c>
      <c r="AE133" s="167">
        <f t="shared" si="49"/>
        <v>403.2</v>
      </c>
      <c r="AF133" s="167"/>
      <c r="AG133" s="167">
        <f t="shared" si="51"/>
        <v>0</v>
      </c>
      <c r="AH133" s="176"/>
      <c r="AI133" s="176"/>
      <c r="AJ133" s="168"/>
      <c r="AK133" s="168"/>
      <c r="AL133" s="25"/>
    </row>
    <row r="134" spans="2:38" x14ac:dyDescent="0.3">
      <c r="B134" s="23"/>
      <c r="C134" s="28"/>
      <c r="D134" s="15" t="s">
        <v>27</v>
      </c>
      <c r="E134" s="15">
        <v>1</v>
      </c>
      <c r="F134" s="34">
        <v>0.02</v>
      </c>
      <c r="G134" s="117">
        <f t="shared" si="65"/>
        <v>0.02</v>
      </c>
      <c r="H134" s="118">
        <v>1</v>
      </c>
      <c r="I134" s="117">
        <v>0</v>
      </c>
      <c r="J134" s="117">
        <f t="shared" si="66"/>
        <v>0</v>
      </c>
      <c r="K134" s="15"/>
      <c r="L134" s="15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>
        <f t="shared" si="47"/>
        <v>0</v>
      </c>
      <c r="AC134" s="165">
        <f t="shared" si="48"/>
        <v>6300</v>
      </c>
      <c r="AD134" s="166">
        <f t="shared" si="50"/>
        <v>0</v>
      </c>
      <c r="AE134" s="167">
        <f t="shared" si="49"/>
        <v>403.2</v>
      </c>
      <c r="AF134" s="167"/>
      <c r="AG134" s="167">
        <f t="shared" si="51"/>
        <v>0</v>
      </c>
      <c r="AH134" s="176"/>
      <c r="AI134" s="176"/>
      <c r="AJ134" s="168"/>
      <c r="AK134" s="168"/>
      <c r="AL134" s="25"/>
    </row>
    <row r="135" spans="2:38" x14ac:dyDescent="0.3">
      <c r="B135" s="23"/>
      <c r="C135" s="28"/>
      <c r="D135" s="15" t="s">
        <v>46</v>
      </c>
      <c r="E135" s="15">
        <v>1</v>
      </c>
      <c r="F135" s="34">
        <v>0.02</v>
      </c>
      <c r="G135" s="117">
        <f t="shared" si="65"/>
        <v>0.02</v>
      </c>
      <c r="H135" s="118">
        <v>1</v>
      </c>
      <c r="I135" s="117">
        <v>0</v>
      </c>
      <c r="J135" s="117">
        <f t="shared" si="66"/>
        <v>0</v>
      </c>
      <c r="K135" s="15"/>
      <c r="L135" s="15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>
        <f t="shared" si="47"/>
        <v>0</v>
      </c>
      <c r="AC135" s="165">
        <f t="shared" si="48"/>
        <v>6300</v>
      </c>
      <c r="AD135" s="166">
        <f t="shared" si="50"/>
        <v>0</v>
      </c>
      <c r="AE135" s="167">
        <f t="shared" si="49"/>
        <v>403.2</v>
      </c>
      <c r="AF135" s="167"/>
      <c r="AG135" s="167">
        <f t="shared" si="51"/>
        <v>0</v>
      </c>
      <c r="AH135" s="176"/>
      <c r="AI135" s="176"/>
      <c r="AJ135" s="168"/>
      <c r="AK135" s="168"/>
      <c r="AL135" s="25"/>
    </row>
    <row r="136" spans="2:38" ht="16.2" thickBot="1" x14ac:dyDescent="0.35">
      <c r="B136" s="23"/>
      <c r="C136" s="32"/>
      <c r="D136" s="16"/>
      <c r="E136" s="16"/>
      <c r="F136" s="35"/>
      <c r="G136" s="119">
        <f>SUM(G132:G135)</f>
        <v>9.0000000000000011E-2</v>
      </c>
      <c r="H136" s="118"/>
      <c r="I136" s="117"/>
      <c r="J136" s="119">
        <f>SUM(J132:J135)</f>
        <v>0</v>
      </c>
      <c r="K136" s="17"/>
      <c r="L136" s="17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70">
        <f t="shared" si="47"/>
        <v>0</v>
      </c>
      <c r="AC136" s="171">
        <f t="shared" si="48"/>
        <v>6300</v>
      </c>
      <c r="AD136" s="177">
        <f t="shared" si="50"/>
        <v>0</v>
      </c>
      <c r="AE136" s="162">
        <f t="shared" si="49"/>
        <v>403.2</v>
      </c>
      <c r="AF136" s="162"/>
      <c r="AG136" s="162">
        <f t="shared" si="51"/>
        <v>0</v>
      </c>
      <c r="AH136" s="159"/>
      <c r="AI136" s="159"/>
      <c r="AJ136" s="163"/>
      <c r="AK136" s="163"/>
      <c r="AL136" s="25"/>
    </row>
    <row r="137" spans="2:38" ht="16.2" thickTop="1" x14ac:dyDescent="0.3">
      <c r="B137" s="23"/>
      <c r="C137" s="30"/>
      <c r="D137" s="17"/>
      <c r="E137" s="17"/>
      <c r="F137" s="36"/>
      <c r="G137" s="120"/>
      <c r="H137" s="106"/>
      <c r="I137" s="120"/>
      <c r="J137" s="120"/>
      <c r="K137" s="17"/>
      <c r="L137" s="17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70">
        <f t="shared" si="47"/>
        <v>0</v>
      </c>
      <c r="AC137" s="171">
        <f t="shared" si="48"/>
        <v>6300</v>
      </c>
      <c r="AD137" s="177">
        <f t="shared" si="50"/>
        <v>0</v>
      </c>
      <c r="AE137" s="162">
        <f t="shared" si="49"/>
        <v>403.2</v>
      </c>
      <c r="AF137" s="162"/>
      <c r="AG137" s="162">
        <f t="shared" si="51"/>
        <v>0</v>
      </c>
      <c r="AH137" s="159"/>
      <c r="AI137" s="159"/>
      <c r="AJ137" s="163"/>
      <c r="AK137" s="163"/>
      <c r="AL137" s="25"/>
    </row>
    <row r="138" spans="2:38" x14ac:dyDescent="0.3">
      <c r="B138" s="23"/>
      <c r="C138" s="30"/>
      <c r="D138" s="17"/>
      <c r="E138" s="17"/>
      <c r="F138" s="36"/>
      <c r="G138" s="120"/>
      <c r="H138" s="106"/>
      <c r="I138" s="120"/>
      <c r="J138" s="120"/>
      <c r="K138" s="17"/>
      <c r="L138" s="17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70">
        <f t="shared" si="47"/>
        <v>0</v>
      </c>
      <c r="AC138" s="171">
        <f t="shared" si="48"/>
        <v>6300</v>
      </c>
      <c r="AD138" s="177">
        <f t="shared" si="50"/>
        <v>0</v>
      </c>
      <c r="AE138" s="162">
        <f t="shared" si="49"/>
        <v>403.2</v>
      </c>
      <c r="AF138" s="162"/>
      <c r="AG138" s="162">
        <f t="shared" si="51"/>
        <v>0</v>
      </c>
      <c r="AH138" s="159"/>
      <c r="AI138" s="159"/>
      <c r="AJ138" s="163"/>
      <c r="AK138" s="163"/>
      <c r="AL138" s="25"/>
    </row>
    <row r="139" spans="2:38" x14ac:dyDescent="0.3">
      <c r="B139" s="23"/>
      <c r="C139" s="28" t="s">
        <v>63</v>
      </c>
      <c r="D139" s="15" t="s">
        <v>190</v>
      </c>
      <c r="E139" s="15">
        <v>1</v>
      </c>
      <c r="F139" s="34">
        <v>0.1</v>
      </c>
      <c r="G139" s="117"/>
      <c r="H139" s="118">
        <v>1</v>
      </c>
      <c r="I139" s="117">
        <v>0</v>
      </c>
      <c r="J139" s="117"/>
      <c r="K139" s="15"/>
      <c r="L139" s="15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>
        <f t="shared" ref="AB139" si="67">SUM(M139:AA139)</f>
        <v>0</v>
      </c>
      <c r="AC139" s="165">
        <f>AC137</f>
        <v>6300</v>
      </c>
      <c r="AD139" s="166">
        <f t="shared" si="50"/>
        <v>0</v>
      </c>
      <c r="AE139" s="167">
        <f>AE137</f>
        <v>403.2</v>
      </c>
      <c r="AF139" s="167"/>
      <c r="AG139" s="167">
        <f t="shared" si="51"/>
        <v>0</v>
      </c>
      <c r="AH139" s="176"/>
      <c r="AI139" s="176"/>
      <c r="AJ139" s="168"/>
      <c r="AK139" s="168"/>
      <c r="AL139" s="25"/>
    </row>
    <row r="140" spans="2:38" x14ac:dyDescent="0.3">
      <c r="B140" s="23"/>
      <c r="C140" s="28"/>
      <c r="D140" s="15" t="s">
        <v>147</v>
      </c>
      <c r="E140" s="15">
        <v>1</v>
      </c>
      <c r="F140" s="34">
        <v>0.1</v>
      </c>
      <c r="G140" s="117">
        <f t="shared" ref="G140:G145" si="68">E140*F140</f>
        <v>0.1</v>
      </c>
      <c r="H140" s="118">
        <v>1</v>
      </c>
      <c r="I140" s="117">
        <v>0</v>
      </c>
      <c r="J140" s="117">
        <f t="shared" ref="J140:J145" si="69">H140*I140</f>
        <v>0</v>
      </c>
      <c r="K140" s="15"/>
      <c r="L140" s="15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>
        <f t="shared" si="47"/>
        <v>0</v>
      </c>
      <c r="AC140" s="165">
        <f>AC138</f>
        <v>6300</v>
      </c>
      <c r="AD140" s="166">
        <f t="shared" ref="AD140:AD182" si="70">AB140*AC140</f>
        <v>0</v>
      </c>
      <c r="AE140" s="167">
        <f>AE138</f>
        <v>403.2</v>
      </c>
      <c r="AF140" s="167"/>
      <c r="AG140" s="167">
        <f t="shared" ref="AG140:AG182" si="71">AB140*AE140</f>
        <v>0</v>
      </c>
      <c r="AH140" s="176"/>
      <c r="AI140" s="176"/>
      <c r="AJ140" s="168"/>
      <c r="AK140" s="168"/>
      <c r="AL140" s="25"/>
    </row>
    <row r="141" spans="2:38" x14ac:dyDescent="0.3">
      <c r="B141" s="23"/>
      <c r="C141" s="28" t="s">
        <v>64</v>
      </c>
      <c r="D141" s="15" t="s">
        <v>95</v>
      </c>
      <c r="E141" s="15">
        <v>1</v>
      </c>
      <c r="F141" s="34">
        <v>0</v>
      </c>
      <c r="G141" s="117">
        <f t="shared" si="68"/>
        <v>0</v>
      </c>
      <c r="H141" s="118">
        <v>1</v>
      </c>
      <c r="I141" s="117">
        <v>0.05</v>
      </c>
      <c r="J141" s="117">
        <f t="shared" si="69"/>
        <v>0.05</v>
      </c>
      <c r="K141" s="15"/>
      <c r="L141" s="15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>
        <f t="shared" si="47"/>
        <v>0</v>
      </c>
      <c r="AC141" s="165">
        <f t="shared" si="48"/>
        <v>6300</v>
      </c>
      <c r="AD141" s="166">
        <f t="shared" si="70"/>
        <v>0</v>
      </c>
      <c r="AE141" s="167">
        <f t="shared" si="49"/>
        <v>403.2</v>
      </c>
      <c r="AF141" s="167"/>
      <c r="AG141" s="167">
        <f t="shared" si="71"/>
        <v>0</v>
      </c>
      <c r="AH141" s="176"/>
      <c r="AI141" s="176"/>
      <c r="AJ141" s="168"/>
      <c r="AK141" s="168"/>
      <c r="AL141" s="25"/>
    </row>
    <row r="142" spans="2:38" x14ac:dyDescent="0.3">
      <c r="B142" s="23"/>
      <c r="C142" s="28"/>
      <c r="D142" s="15" t="s">
        <v>96</v>
      </c>
      <c r="E142" s="15">
        <v>1</v>
      </c>
      <c r="F142" s="34">
        <v>0.03</v>
      </c>
      <c r="G142" s="117">
        <f t="shared" si="68"/>
        <v>0.03</v>
      </c>
      <c r="H142" s="118">
        <v>1</v>
      </c>
      <c r="I142" s="117">
        <v>0</v>
      </c>
      <c r="J142" s="117">
        <f t="shared" si="69"/>
        <v>0</v>
      </c>
      <c r="K142" s="15"/>
      <c r="L142" s="15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>
        <f t="shared" si="47"/>
        <v>0</v>
      </c>
      <c r="AC142" s="165">
        <f t="shared" si="48"/>
        <v>6300</v>
      </c>
      <c r="AD142" s="166">
        <f t="shared" si="70"/>
        <v>0</v>
      </c>
      <c r="AE142" s="167">
        <f t="shared" si="49"/>
        <v>403.2</v>
      </c>
      <c r="AF142" s="167"/>
      <c r="AG142" s="167">
        <f t="shared" si="71"/>
        <v>0</v>
      </c>
      <c r="AH142" s="176"/>
      <c r="AI142" s="176"/>
      <c r="AJ142" s="168"/>
      <c r="AK142" s="168"/>
      <c r="AL142" s="25"/>
    </row>
    <row r="143" spans="2:38" x14ac:dyDescent="0.3">
      <c r="B143" s="23"/>
      <c r="C143" s="28"/>
      <c r="D143" s="15" t="s">
        <v>97</v>
      </c>
      <c r="E143" s="15">
        <v>1</v>
      </c>
      <c r="F143" s="34">
        <v>0.02</v>
      </c>
      <c r="G143" s="117">
        <f t="shared" si="68"/>
        <v>0.02</v>
      </c>
      <c r="H143" s="118">
        <v>1</v>
      </c>
      <c r="I143" s="117">
        <v>0</v>
      </c>
      <c r="J143" s="117">
        <f t="shared" si="69"/>
        <v>0</v>
      </c>
      <c r="K143" s="15"/>
      <c r="L143" s="15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>
        <f t="shared" si="47"/>
        <v>0</v>
      </c>
      <c r="AC143" s="165">
        <f t="shared" si="48"/>
        <v>6300</v>
      </c>
      <c r="AD143" s="166">
        <f t="shared" si="70"/>
        <v>0</v>
      </c>
      <c r="AE143" s="167">
        <f t="shared" si="49"/>
        <v>403.2</v>
      </c>
      <c r="AF143" s="167"/>
      <c r="AG143" s="167">
        <f t="shared" si="71"/>
        <v>0</v>
      </c>
      <c r="AH143" s="176"/>
      <c r="AI143" s="176"/>
      <c r="AJ143" s="168"/>
      <c r="AK143" s="168"/>
      <c r="AL143" s="25"/>
    </row>
    <row r="144" spans="2:38" x14ac:dyDescent="0.3">
      <c r="B144" s="23"/>
      <c r="C144" s="28"/>
      <c r="D144" s="15" t="s">
        <v>98</v>
      </c>
      <c r="E144" s="15">
        <v>1</v>
      </c>
      <c r="F144" s="34">
        <v>0.02</v>
      </c>
      <c r="G144" s="117">
        <f t="shared" si="68"/>
        <v>0.02</v>
      </c>
      <c r="H144" s="118">
        <v>1</v>
      </c>
      <c r="I144" s="117">
        <v>0</v>
      </c>
      <c r="J144" s="117">
        <f t="shared" si="69"/>
        <v>0</v>
      </c>
      <c r="K144" s="15"/>
      <c r="L144" s="15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>
        <f t="shared" si="47"/>
        <v>0</v>
      </c>
      <c r="AC144" s="165">
        <f t="shared" si="48"/>
        <v>6300</v>
      </c>
      <c r="AD144" s="166">
        <f t="shared" si="70"/>
        <v>0</v>
      </c>
      <c r="AE144" s="167">
        <f t="shared" si="49"/>
        <v>403.2</v>
      </c>
      <c r="AF144" s="167"/>
      <c r="AG144" s="167">
        <f t="shared" si="71"/>
        <v>0</v>
      </c>
      <c r="AH144" s="176"/>
      <c r="AI144" s="176"/>
      <c r="AJ144" s="168"/>
      <c r="AK144" s="168"/>
      <c r="AL144" s="25"/>
    </row>
    <row r="145" spans="2:38" x14ac:dyDescent="0.3">
      <c r="B145" s="23"/>
      <c r="C145" s="28"/>
      <c r="D145" s="15" t="s">
        <v>99</v>
      </c>
      <c r="E145" s="15">
        <v>1</v>
      </c>
      <c r="F145" s="34">
        <v>0.02</v>
      </c>
      <c r="G145" s="117">
        <f t="shared" si="68"/>
        <v>0.02</v>
      </c>
      <c r="H145" s="118">
        <v>1</v>
      </c>
      <c r="I145" s="117">
        <v>0</v>
      </c>
      <c r="J145" s="117">
        <f t="shared" si="69"/>
        <v>0</v>
      </c>
      <c r="K145" s="15"/>
      <c r="L145" s="15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>
        <f t="shared" si="47"/>
        <v>0</v>
      </c>
      <c r="AC145" s="165">
        <f t="shared" si="48"/>
        <v>6300</v>
      </c>
      <c r="AD145" s="166">
        <f t="shared" si="70"/>
        <v>0</v>
      </c>
      <c r="AE145" s="167">
        <f t="shared" si="49"/>
        <v>403.2</v>
      </c>
      <c r="AF145" s="167"/>
      <c r="AG145" s="167">
        <f t="shared" si="71"/>
        <v>0</v>
      </c>
      <c r="AH145" s="176"/>
      <c r="AI145" s="176"/>
      <c r="AJ145" s="168"/>
      <c r="AK145" s="168"/>
      <c r="AL145" s="25"/>
    </row>
    <row r="146" spans="2:38" ht="16.2" thickBot="1" x14ac:dyDescent="0.35">
      <c r="B146" s="23"/>
      <c r="C146" s="32"/>
      <c r="D146" s="16"/>
      <c r="E146" s="16"/>
      <c r="F146" s="35"/>
      <c r="G146" s="119">
        <f>SUM(G140:G145)</f>
        <v>0.18999999999999997</v>
      </c>
      <c r="H146" s="118"/>
      <c r="I146" s="117"/>
      <c r="J146" s="119">
        <f>SUM(J140:J145)</f>
        <v>0.05</v>
      </c>
      <c r="K146" s="17"/>
      <c r="L146" s="17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70">
        <f t="shared" si="47"/>
        <v>0</v>
      </c>
      <c r="AC146" s="171">
        <f t="shared" si="48"/>
        <v>6300</v>
      </c>
      <c r="AD146" s="177">
        <f t="shared" si="70"/>
        <v>0</v>
      </c>
      <c r="AE146" s="162">
        <f t="shared" si="49"/>
        <v>403.2</v>
      </c>
      <c r="AF146" s="162"/>
      <c r="AG146" s="162">
        <f t="shared" si="71"/>
        <v>0</v>
      </c>
      <c r="AH146" s="159"/>
      <c r="AI146" s="159"/>
      <c r="AJ146" s="163"/>
      <c r="AK146" s="163"/>
      <c r="AL146" s="25"/>
    </row>
    <row r="147" spans="2:38" ht="16.2" thickTop="1" x14ac:dyDescent="0.3">
      <c r="B147" s="23"/>
      <c r="C147" s="30"/>
      <c r="D147" s="17"/>
      <c r="E147" s="17"/>
      <c r="F147" s="36"/>
      <c r="G147" s="120"/>
      <c r="H147" s="106"/>
      <c r="I147" s="120"/>
      <c r="J147" s="120"/>
      <c r="K147" s="17"/>
      <c r="L147" s="17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70">
        <f t="shared" si="47"/>
        <v>0</v>
      </c>
      <c r="AC147" s="171">
        <f t="shared" si="48"/>
        <v>6300</v>
      </c>
      <c r="AD147" s="177">
        <f t="shared" si="70"/>
        <v>0</v>
      </c>
      <c r="AE147" s="162">
        <f t="shared" si="49"/>
        <v>403.2</v>
      </c>
      <c r="AF147" s="162"/>
      <c r="AG147" s="162">
        <f t="shared" si="71"/>
        <v>0</v>
      </c>
      <c r="AH147" s="159"/>
      <c r="AI147" s="159"/>
      <c r="AJ147" s="163"/>
      <c r="AK147" s="163"/>
      <c r="AL147" s="25"/>
    </row>
    <row r="148" spans="2:38" x14ac:dyDescent="0.3">
      <c r="B148" s="23"/>
      <c r="C148" s="28" t="s">
        <v>31</v>
      </c>
      <c r="D148" s="15"/>
      <c r="E148" s="15">
        <v>1</v>
      </c>
      <c r="F148" s="34">
        <v>0.03</v>
      </c>
      <c r="G148" s="117"/>
      <c r="H148" s="118">
        <v>1</v>
      </c>
      <c r="I148" s="117">
        <v>0</v>
      </c>
      <c r="J148" s="117"/>
      <c r="K148" s="15"/>
      <c r="L148" s="15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>
        <f t="shared" ref="AB148" si="72">SUM(M148:AA148)</f>
        <v>0</v>
      </c>
      <c r="AC148" s="165">
        <f>AC146</f>
        <v>6300</v>
      </c>
      <c r="AD148" s="166">
        <f t="shared" ref="AD148" si="73">AB148*AC148</f>
        <v>0</v>
      </c>
      <c r="AE148" s="167">
        <f>AE146</f>
        <v>403.2</v>
      </c>
      <c r="AF148" s="167"/>
      <c r="AG148" s="167">
        <f t="shared" ref="AG148" si="74">AB148*AE148</f>
        <v>0</v>
      </c>
      <c r="AH148" s="176"/>
      <c r="AI148" s="176"/>
      <c r="AJ148" s="168"/>
      <c r="AK148" s="168"/>
      <c r="AL148" s="25"/>
    </row>
    <row r="149" spans="2:38" x14ac:dyDescent="0.3">
      <c r="B149" s="23"/>
      <c r="C149" s="28"/>
      <c r="D149" s="15" t="s">
        <v>65</v>
      </c>
      <c r="E149" s="15">
        <v>1</v>
      </c>
      <c r="F149" s="34">
        <v>0.03</v>
      </c>
      <c r="G149" s="117">
        <f t="shared" ref="G149:G150" si="75">E149*F149</f>
        <v>0.03</v>
      </c>
      <c r="H149" s="118">
        <v>1</v>
      </c>
      <c r="I149" s="117">
        <v>0</v>
      </c>
      <c r="J149" s="117">
        <f t="shared" ref="J149:J150" si="76">H149*I149</f>
        <v>0</v>
      </c>
      <c r="K149" s="15"/>
      <c r="L149" s="15"/>
      <c r="M149" s="164">
        <v>16</v>
      </c>
      <c r="N149" s="164"/>
      <c r="O149" s="164">
        <v>10</v>
      </c>
      <c r="P149" s="164"/>
      <c r="Q149" s="164">
        <v>1</v>
      </c>
      <c r="R149" s="164"/>
      <c r="S149" s="164">
        <v>2</v>
      </c>
      <c r="T149" s="164"/>
      <c r="U149" s="164"/>
      <c r="V149" s="164"/>
      <c r="W149" s="164"/>
      <c r="X149" s="164"/>
      <c r="Y149" s="164"/>
      <c r="Z149" s="164">
        <v>20</v>
      </c>
      <c r="AA149" s="164"/>
      <c r="AB149" s="164">
        <f t="shared" si="47"/>
        <v>49</v>
      </c>
      <c r="AC149" s="165">
        <f>AC147</f>
        <v>6300</v>
      </c>
      <c r="AD149" s="166">
        <f t="shared" si="70"/>
        <v>308700</v>
      </c>
      <c r="AE149" s="167">
        <f>AE147</f>
        <v>403.2</v>
      </c>
      <c r="AF149" s="167"/>
      <c r="AG149" s="167">
        <f t="shared" si="71"/>
        <v>19756.8</v>
      </c>
      <c r="AH149" s="176"/>
      <c r="AI149" s="176"/>
      <c r="AJ149" s="168"/>
      <c r="AK149" s="168"/>
      <c r="AL149" s="25"/>
    </row>
    <row r="150" spans="2:38" x14ac:dyDescent="0.3">
      <c r="B150" s="23"/>
      <c r="C150" s="28"/>
      <c r="D150" s="15" t="s">
        <v>66</v>
      </c>
      <c r="E150" s="15">
        <v>1</v>
      </c>
      <c r="F150" s="34">
        <v>0.08</v>
      </c>
      <c r="G150" s="117">
        <f t="shared" si="75"/>
        <v>0.08</v>
      </c>
      <c r="H150" s="118">
        <v>1</v>
      </c>
      <c r="I150" s="117">
        <v>0</v>
      </c>
      <c r="J150" s="117">
        <f t="shared" si="76"/>
        <v>0</v>
      </c>
      <c r="K150" s="15"/>
      <c r="L150" s="15"/>
      <c r="M150" s="164">
        <v>47</v>
      </c>
      <c r="N150" s="164"/>
      <c r="O150" s="164">
        <v>30</v>
      </c>
      <c r="P150" s="164"/>
      <c r="Q150" s="164">
        <v>2</v>
      </c>
      <c r="R150" s="164"/>
      <c r="S150" s="164">
        <v>4</v>
      </c>
      <c r="T150" s="164"/>
      <c r="U150" s="164"/>
      <c r="V150" s="164"/>
      <c r="W150" s="164"/>
      <c r="X150" s="164"/>
      <c r="Y150" s="164"/>
      <c r="Z150" s="164">
        <v>25</v>
      </c>
      <c r="AA150" s="164"/>
      <c r="AB150" s="164">
        <f t="shared" si="47"/>
        <v>108</v>
      </c>
      <c r="AC150" s="165">
        <f t="shared" si="48"/>
        <v>6300</v>
      </c>
      <c r="AD150" s="166">
        <f t="shared" si="70"/>
        <v>680400</v>
      </c>
      <c r="AE150" s="167">
        <f t="shared" si="49"/>
        <v>403.2</v>
      </c>
      <c r="AF150" s="167"/>
      <c r="AG150" s="167">
        <f t="shared" si="71"/>
        <v>43545.599999999999</v>
      </c>
      <c r="AH150" s="176"/>
      <c r="AI150" s="176"/>
      <c r="AJ150" s="168"/>
      <c r="AK150" s="168"/>
      <c r="AL150" s="25"/>
    </row>
    <row r="151" spans="2:38" ht="16.2" thickBot="1" x14ac:dyDescent="0.35">
      <c r="B151" s="23"/>
      <c r="C151" s="16"/>
      <c r="D151" s="16"/>
      <c r="E151" s="16"/>
      <c r="F151" s="35"/>
      <c r="G151" s="119">
        <f>SUM(G149:G150)</f>
        <v>0.11</v>
      </c>
      <c r="H151" s="118"/>
      <c r="I151" s="117"/>
      <c r="J151" s="119">
        <f>SUM(J149:J150)</f>
        <v>0</v>
      </c>
      <c r="K151" s="17"/>
      <c r="L151" s="17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70">
        <f t="shared" si="47"/>
        <v>0</v>
      </c>
      <c r="AC151" s="171">
        <f t="shared" si="48"/>
        <v>6300</v>
      </c>
      <c r="AD151" s="109">
        <f>SUM(AD148:AD150)</f>
        <v>989100</v>
      </c>
      <c r="AE151" s="172">
        <f>AE150</f>
        <v>403.2</v>
      </c>
      <c r="AF151" s="173"/>
      <c r="AG151" s="110">
        <f>SUM(AG148:AG150)</f>
        <v>63302.399999999994</v>
      </c>
      <c r="AH151" s="159"/>
      <c r="AI151" s="159"/>
      <c r="AJ151" s="163"/>
      <c r="AK151" s="163"/>
      <c r="AL151" s="25"/>
    </row>
    <row r="152" spans="2:38" ht="16.2" thickTop="1" x14ac:dyDescent="0.3">
      <c r="B152" s="23"/>
      <c r="C152" s="16"/>
      <c r="D152" s="16"/>
      <c r="E152" s="16"/>
      <c r="F152" s="35"/>
      <c r="G152" s="123"/>
      <c r="H152" s="124"/>
      <c r="I152" s="123"/>
      <c r="J152" s="123"/>
      <c r="K152" s="17"/>
      <c r="L152" s="17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70">
        <f t="shared" si="47"/>
        <v>0</v>
      </c>
      <c r="AC152" s="171">
        <f t="shared" si="48"/>
        <v>6300</v>
      </c>
      <c r="AD152" s="174">
        <f>-AD151</f>
        <v>-989100</v>
      </c>
      <c r="AE152" s="175">
        <f>AE151</f>
        <v>403.2</v>
      </c>
      <c r="AF152" s="175"/>
      <c r="AG152" s="174">
        <f>-AG151</f>
        <v>-63302.399999999994</v>
      </c>
      <c r="AH152" s="159"/>
      <c r="AI152" s="159"/>
      <c r="AJ152" s="163"/>
      <c r="AK152" s="163"/>
      <c r="AL152" s="25"/>
    </row>
    <row r="153" spans="2:38" x14ac:dyDescent="0.3">
      <c r="B153" s="23"/>
      <c r="C153" s="28" t="s">
        <v>68</v>
      </c>
      <c r="D153" s="15" t="s">
        <v>191</v>
      </c>
      <c r="E153" s="15">
        <v>1</v>
      </c>
      <c r="F153" s="34">
        <v>0.04</v>
      </c>
      <c r="G153" s="117"/>
      <c r="H153" s="118"/>
      <c r="I153" s="117"/>
      <c r="J153" s="117"/>
      <c r="K153" s="15"/>
      <c r="L153" s="15"/>
      <c r="M153" s="164">
        <v>9</v>
      </c>
      <c r="N153" s="164"/>
      <c r="O153" s="164">
        <v>6</v>
      </c>
      <c r="P153" s="164"/>
      <c r="Q153" s="164">
        <v>3</v>
      </c>
      <c r="R153" s="164"/>
      <c r="S153" s="164">
        <v>5</v>
      </c>
      <c r="T153" s="164"/>
      <c r="U153" s="164"/>
      <c r="V153" s="164"/>
      <c r="W153" s="164"/>
      <c r="X153" s="164"/>
      <c r="Y153" s="164"/>
      <c r="Z153" s="164"/>
      <c r="AA153" s="164"/>
      <c r="AB153" s="164">
        <f t="shared" si="47"/>
        <v>23</v>
      </c>
      <c r="AC153" s="165">
        <f>AC148</f>
        <v>6300</v>
      </c>
      <c r="AD153" s="166">
        <f t="shared" ref="AD153" si="77">AB153*AC153</f>
        <v>144900</v>
      </c>
      <c r="AE153" s="167">
        <f>AE148</f>
        <v>403.2</v>
      </c>
      <c r="AF153" s="167"/>
      <c r="AG153" s="167">
        <f t="shared" ref="AG153" si="78">AB153*AE153</f>
        <v>9273.6</v>
      </c>
      <c r="AH153" s="176"/>
      <c r="AI153" s="176"/>
      <c r="AJ153" s="168"/>
      <c r="AK153" s="168"/>
      <c r="AL153" s="25"/>
    </row>
    <row r="154" spans="2:38" x14ac:dyDescent="0.3">
      <c r="B154" s="23"/>
      <c r="C154" s="28"/>
      <c r="D154" s="15" t="s">
        <v>194</v>
      </c>
      <c r="E154" s="15">
        <v>1</v>
      </c>
      <c r="F154" s="34">
        <v>0.04</v>
      </c>
      <c r="G154" s="117"/>
      <c r="H154" s="118"/>
      <c r="I154" s="117"/>
      <c r="J154" s="117"/>
      <c r="K154" s="15"/>
      <c r="L154" s="15"/>
      <c r="M154" s="164">
        <v>36</v>
      </c>
      <c r="N154" s="164"/>
      <c r="O154" s="164">
        <v>20</v>
      </c>
      <c r="P154" s="164"/>
      <c r="Q154" s="164">
        <v>4</v>
      </c>
      <c r="R154" s="164"/>
      <c r="S154" s="164">
        <v>14</v>
      </c>
      <c r="T154" s="164"/>
      <c r="U154" s="164"/>
      <c r="V154" s="164"/>
      <c r="W154" s="164"/>
      <c r="X154" s="164"/>
      <c r="Y154" s="164"/>
      <c r="Z154" s="164"/>
      <c r="AA154" s="164"/>
      <c r="AB154" s="164">
        <f t="shared" ref="AB154" si="79">SUM(M154:AA154)</f>
        <v>74</v>
      </c>
      <c r="AC154" s="165">
        <f>AC149</f>
        <v>6300</v>
      </c>
      <c r="AD154" s="166">
        <f t="shared" ref="AD154" si="80">AB154*AC154</f>
        <v>466200</v>
      </c>
      <c r="AE154" s="167">
        <f>AE149</f>
        <v>403.2</v>
      </c>
      <c r="AF154" s="167"/>
      <c r="AG154" s="167">
        <f t="shared" ref="AG154" si="81">AB154*AE154</f>
        <v>29836.799999999999</v>
      </c>
      <c r="AH154" s="176"/>
      <c r="AI154" s="176"/>
      <c r="AJ154" s="168"/>
      <c r="AK154" s="168"/>
      <c r="AL154" s="25"/>
    </row>
    <row r="155" spans="2:38" x14ac:dyDescent="0.3">
      <c r="B155" s="23"/>
      <c r="C155" s="28"/>
      <c r="D155" s="15" t="s">
        <v>193</v>
      </c>
      <c r="E155" s="15">
        <v>1</v>
      </c>
      <c r="F155" s="34">
        <v>0.04</v>
      </c>
      <c r="G155" s="117"/>
      <c r="H155" s="118"/>
      <c r="I155" s="117"/>
      <c r="J155" s="117"/>
      <c r="K155" s="15"/>
      <c r="L155" s="15"/>
      <c r="M155" s="164">
        <v>17</v>
      </c>
      <c r="N155" s="164"/>
      <c r="O155" s="164">
        <v>10</v>
      </c>
      <c r="P155" s="164"/>
      <c r="Q155" s="164">
        <v>2</v>
      </c>
      <c r="R155" s="164"/>
      <c r="S155" s="164">
        <v>4</v>
      </c>
      <c r="T155" s="164"/>
      <c r="U155" s="164"/>
      <c r="V155" s="164"/>
      <c r="W155" s="164"/>
      <c r="X155" s="164"/>
      <c r="Y155" s="164"/>
      <c r="Z155" s="164"/>
      <c r="AA155" s="164"/>
      <c r="AB155" s="164">
        <f t="shared" si="47"/>
        <v>33</v>
      </c>
      <c r="AC155" s="165">
        <f>AC150</f>
        <v>6300</v>
      </c>
      <c r="AD155" s="166">
        <f t="shared" ref="AD155" si="82">AB155*AC155</f>
        <v>207900</v>
      </c>
      <c r="AE155" s="167">
        <f>AE150</f>
        <v>403.2</v>
      </c>
      <c r="AF155" s="167"/>
      <c r="AG155" s="167">
        <f t="shared" ref="AG155" si="83">AB155*AE155</f>
        <v>13305.6</v>
      </c>
      <c r="AH155" s="176"/>
      <c r="AI155" s="176"/>
      <c r="AJ155" s="168"/>
      <c r="AK155" s="168"/>
      <c r="AL155" s="25"/>
    </row>
    <row r="156" spans="2:38" x14ac:dyDescent="0.3">
      <c r="B156" s="23"/>
      <c r="C156" s="28"/>
      <c r="D156" s="15" t="s">
        <v>192</v>
      </c>
      <c r="E156" s="15">
        <v>1</v>
      </c>
      <c r="F156" s="34">
        <v>0.04</v>
      </c>
      <c r="G156" s="117"/>
      <c r="H156" s="118"/>
      <c r="I156" s="117"/>
      <c r="J156" s="117"/>
      <c r="K156" s="15"/>
      <c r="L156" s="15"/>
      <c r="M156" s="164"/>
      <c r="N156" s="164"/>
      <c r="O156" s="164">
        <v>10</v>
      </c>
      <c r="P156" s="164"/>
      <c r="Q156" s="164">
        <v>3</v>
      </c>
      <c r="R156" s="164"/>
      <c r="S156" s="164">
        <v>4</v>
      </c>
      <c r="T156" s="164"/>
      <c r="U156" s="164"/>
      <c r="V156" s="164"/>
      <c r="W156" s="164"/>
      <c r="X156" s="164"/>
      <c r="Y156" s="164"/>
      <c r="Z156" s="164">
        <v>25</v>
      </c>
      <c r="AA156" s="164"/>
      <c r="AB156" s="164">
        <f t="shared" ref="AB156" si="84">SUM(M156:AA156)</f>
        <v>42</v>
      </c>
      <c r="AC156" s="165">
        <f>AC151</f>
        <v>6300</v>
      </c>
      <c r="AD156" s="166">
        <f t="shared" ref="AD156" si="85">AB156*AC156</f>
        <v>264600</v>
      </c>
      <c r="AE156" s="167">
        <f>AE151</f>
        <v>403.2</v>
      </c>
      <c r="AF156" s="167"/>
      <c r="AG156" s="167">
        <f t="shared" ref="AG156" si="86">AB156*AE156</f>
        <v>16934.399999999998</v>
      </c>
      <c r="AH156" s="176"/>
      <c r="AI156" s="176"/>
      <c r="AJ156" s="168"/>
      <c r="AK156" s="168"/>
      <c r="AL156" s="25"/>
    </row>
    <row r="157" spans="2:38" x14ac:dyDescent="0.3">
      <c r="B157" s="23"/>
      <c r="C157" s="28"/>
      <c r="D157" s="15" t="s">
        <v>103</v>
      </c>
      <c r="E157" s="15">
        <v>1</v>
      </c>
      <c r="F157" s="34">
        <v>0.04</v>
      </c>
      <c r="G157" s="117">
        <f t="shared" ref="G157:G160" si="87">E157*F157</f>
        <v>0.04</v>
      </c>
      <c r="H157" s="118">
        <v>1</v>
      </c>
      <c r="I157" s="117">
        <v>0</v>
      </c>
      <c r="J157" s="117">
        <f t="shared" ref="J157:J160" si="88">H157*I157</f>
        <v>0</v>
      </c>
      <c r="K157" s="15"/>
      <c r="L157" s="15"/>
      <c r="M157" s="164">
        <v>16</v>
      </c>
      <c r="N157" s="164"/>
      <c r="O157" s="164">
        <v>2</v>
      </c>
      <c r="P157" s="164"/>
      <c r="Q157" s="164">
        <v>1</v>
      </c>
      <c r="R157" s="164"/>
      <c r="S157" s="164">
        <v>3</v>
      </c>
      <c r="T157" s="164"/>
      <c r="U157" s="164"/>
      <c r="V157" s="164"/>
      <c r="W157" s="164"/>
      <c r="X157" s="164"/>
      <c r="Y157" s="164"/>
      <c r="Z157" s="164"/>
      <c r="AA157" s="164"/>
      <c r="AB157" s="164">
        <f t="shared" si="47"/>
        <v>22</v>
      </c>
      <c r="AC157" s="165">
        <f>AC152</f>
        <v>6300</v>
      </c>
      <c r="AD157" s="166">
        <f t="shared" si="70"/>
        <v>138600</v>
      </c>
      <c r="AE157" s="167">
        <f>AE152</f>
        <v>403.2</v>
      </c>
      <c r="AF157" s="167"/>
      <c r="AG157" s="167">
        <f t="shared" si="71"/>
        <v>8870.4</v>
      </c>
      <c r="AH157" s="176"/>
      <c r="AI157" s="176"/>
      <c r="AJ157" s="168"/>
      <c r="AK157" s="168"/>
      <c r="AL157" s="25"/>
    </row>
    <row r="158" spans="2:38" x14ac:dyDescent="0.3">
      <c r="B158" s="23"/>
      <c r="C158" s="28"/>
      <c r="D158" s="15" t="s">
        <v>104</v>
      </c>
      <c r="E158" s="15">
        <v>1</v>
      </c>
      <c r="F158" s="34">
        <v>0.03</v>
      </c>
      <c r="G158" s="117">
        <f t="shared" si="87"/>
        <v>0.03</v>
      </c>
      <c r="H158" s="118">
        <v>1</v>
      </c>
      <c r="I158" s="117">
        <v>0</v>
      </c>
      <c r="J158" s="117">
        <f t="shared" si="88"/>
        <v>0</v>
      </c>
      <c r="K158" s="15"/>
      <c r="L158" s="15"/>
      <c r="M158" s="164">
        <v>49</v>
      </c>
      <c r="N158" s="164"/>
      <c r="O158" s="164">
        <v>10</v>
      </c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>
        <v>30</v>
      </c>
      <c r="AA158" s="164"/>
      <c r="AB158" s="164">
        <f t="shared" si="47"/>
        <v>89</v>
      </c>
      <c r="AC158" s="165">
        <f t="shared" si="48"/>
        <v>6300</v>
      </c>
      <c r="AD158" s="166">
        <f t="shared" si="70"/>
        <v>560700</v>
      </c>
      <c r="AE158" s="167">
        <f t="shared" si="49"/>
        <v>403.2</v>
      </c>
      <c r="AF158" s="167"/>
      <c r="AG158" s="167">
        <f t="shared" si="71"/>
        <v>35884.799999999996</v>
      </c>
      <c r="AH158" s="176"/>
      <c r="AI158" s="176"/>
      <c r="AJ158" s="168"/>
      <c r="AK158" s="168"/>
      <c r="AL158" s="25"/>
    </row>
    <row r="159" spans="2:38" x14ac:dyDescent="0.3">
      <c r="B159" s="23"/>
      <c r="C159" s="28"/>
      <c r="D159" s="15" t="s">
        <v>105</v>
      </c>
      <c r="E159" s="15">
        <v>1</v>
      </c>
      <c r="F159" s="34">
        <v>0.03</v>
      </c>
      <c r="G159" s="117">
        <f t="shared" si="87"/>
        <v>0.03</v>
      </c>
      <c r="H159" s="118">
        <v>1</v>
      </c>
      <c r="I159" s="117">
        <v>0</v>
      </c>
      <c r="J159" s="117">
        <f t="shared" si="88"/>
        <v>0</v>
      </c>
      <c r="K159" s="15"/>
      <c r="L159" s="15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>
        <f t="shared" si="47"/>
        <v>0</v>
      </c>
      <c r="AC159" s="165">
        <f t="shared" si="48"/>
        <v>6300</v>
      </c>
      <c r="AD159" s="166">
        <f t="shared" si="70"/>
        <v>0</v>
      </c>
      <c r="AE159" s="167">
        <f t="shared" si="49"/>
        <v>403.2</v>
      </c>
      <c r="AF159" s="167"/>
      <c r="AG159" s="167">
        <f t="shared" si="71"/>
        <v>0</v>
      </c>
      <c r="AH159" s="176"/>
      <c r="AI159" s="176"/>
      <c r="AJ159" s="168"/>
      <c r="AK159" s="168"/>
      <c r="AL159" s="25"/>
    </row>
    <row r="160" spans="2:38" x14ac:dyDescent="0.3">
      <c r="B160" s="23"/>
      <c r="C160" s="28"/>
      <c r="D160" s="15" t="s">
        <v>106</v>
      </c>
      <c r="E160" s="15">
        <v>1</v>
      </c>
      <c r="F160" s="34">
        <v>0.03</v>
      </c>
      <c r="G160" s="117">
        <f t="shared" si="87"/>
        <v>0.03</v>
      </c>
      <c r="H160" s="118">
        <v>1</v>
      </c>
      <c r="I160" s="117">
        <v>0</v>
      </c>
      <c r="J160" s="117">
        <f t="shared" si="88"/>
        <v>0</v>
      </c>
      <c r="K160" s="15"/>
      <c r="L160" s="15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>
        <f t="shared" si="47"/>
        <v>0</v>
      </c>
      <c r="AC160" s="165">
        <f t="shared" si="48"/>
        <v>6300</v>
      </c>
      <c r="AD160" s="166">
        <f t="shared" si="70"/>
        <v>0</v>
      </c>
      <c r="AE160" s="167">
        <f t="shared" si="49"/>
        <v>403.2</v>
      </c>
      <c r="AF160" s="167"/>
      <c r="AG160" s="167">
        <f t="shared" si="71"/>
        <v>0</v>
      </c>
      <c r="AH160" s="176"/>
      <c r="AI160" s="176"/>
      <c r="AJ160" s="168"/>
      <c r="AK160" s="168"/>
      <c r="AL160" s="25"/>
    </row>
    <row r="161" spans="2:38" ht="16.2" thickBot="1" x14ac:dyDescent="0.35">
      <c r="B161" s="23"/>
      <c r="C161" s="32"/>
      <c r="D161" s="16"/>
      <c r="E161" s="16"/>
      <c r="F161" s="35"/>
      <c r="G161" s="119">
        <f>SUM(G157:G160)</f>
        <v>0.13</v>
      </c>
      <c r="H161" s="118"/>
      <c r="I161" s="117"/>
      <c r="J161" s="119">
        <f>SUM(J157:J160)</f>
        <v>0</v>
      </c>
      <c r="K161" s="17"/>
      <c r="L161" s="17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70">
        <f t="shared" si="47"/>
        <v>0</v>
      </c>
      <c r="AC161" s="171">
        <f t="shared" si="48"/>
        <v>6300</v>
      </c>
      <c r="AD161" s="109">
        <f>SUM(AD153:AD160)</f>
        <v>1782900</v>
      </c>
      <c r="AE161" s="172">
        <f>AE160</f>
        <v>403.2</v>
      </c>
      <c r="AF161" s="173"/>
      <c r="AG161" s="110">
        <f>SUM(AG153:AG160)</f>
        <v>114105.59999999998</v>
      </c>
      <c r="AH161" s="159"/>
      <c r="AI161" s="159"/>
      <c r="AJ161" s="163"/>
      <c r="AK161" s="163"/>
      <c r="AL161" s="25"/>
    </row>
    <row r="162" spans="2:38" ht="16.2" thickTop="1" x14ac:dyDescent="0.3">
      <c r="B162" s="23"/>
      <c r="C162" s="32"/>
      <c r="D162" s="16"/>
      <c r="E162" s="16"/>
      <c r="F162" s="35"/>
      <c r="G162" s="123"/>
      <c r="H162" s="124"/>
      <c r="I162" s="123"/>
      <c r="J162" s="123"/>
      <c r="K162" s="17"/>
      <c r="L162" s="17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70">
        <f t="shared" si="47"/>
        <v>0</v>
      </c>
      <c r="AC162" s="171">
        <f t="shared" si="48"/>
        <v>6300</v>
      </c>
      <c r="AD162" s="174">
        <f>-AD161</f>
        <v>-1782900</v>
      </c>
      <c r="AE162" s="175">
        <f>AE161</f>
        <v>403.2</v>
      </c>
      <c r="AF162" s="175"/>
      <c r="AG162" s="174">
        <f>-AG161</f>
        <v>-114105.59999999998</v>
      </c>
      <c r="AH162" s="159"/>
      <c r="AI162" s="159"/>
      <c r="AJ162" s="163"/>
      <c r="AK162" s="163"/>
      <c r="AL162" s="25"/>
    </row>
    <row r="163" spans="2:38" x14ac:dyDescent="0.3">
      <c r="B163" s="23"/>
      <c r="C163" s="28" t="s">
        <v>107</v>
      </c>
      <c r="D163" s="15" t="s">
        <v>196</v>
      </c>
      <c r="E163" s="15">
        <v>1</v>
      </c>
      <c r="F163" s="34">
        <v>0</v>
      </c>
      <c r="G163" s="117"/>
      <c r="H163" s="118"/>
      <c r="I163" s="117"/>
      <c r="J163" s="117"/>
      <c r="K163" s="15"/>
      <c r="L163" s="15"/>
      <c r="M163" s="164">
        <v>10</v>
      </c>
      <c r="N163" s="164"/>
      <c r="O163" s="164">
        <v>35</v>
      </c>
      <c r="P163" s="164"/>
      <c r="Q163" s="164">
        <v>4</v>
      </c>
      <c r="R163" s="164"/>
      <c r="S163" s="164">
        <v>11</v>
      </c>
      <c r="T163" s="164"/>
      <c r="U163" s="164">
        <v>60</v>
      </c>
      <c r="V163" s="164"/>
      <c r="W163" s="164"/>
      <c r="X163" s="164"/>
      <c r="Y163" s="164"/>
      <c r="Z163" s="164">
        <v>4</v>
      </c>
      <c r="AA163" s="164"/>
      <c r="AB163" s="164">
        <f t="shared" si="47"/>
        <v>124</v>
      </c>
      <c r="AC163" s="165">
        <f>AC160</f>
        <v>6300</v>
      </c>
      <c r="AD163" s="166">
        <f t="shared" ref="AD163" si="89">AB163*AC163</f>
        <v>781200</v>
      </c>
      <c r="AE163" s="167">
        <f>AE160</f>
        <v>403.2</v>
      </c>
      <c r="AF163" s="167"/>
      <c r="AG163" s="167">
        <f t="shared" ref="AG163" si="90">AB163*AE163</f>
        <v>49996.799999999996</v>
      </c>
      <c r="AH163" s="176"/>
      <c r="AI163" s="176"/>
      <c r="AJ163" s="168"/>
      <c r="AK163" s="168"/>
      <c r="AL163" s="25"/>
    </row>
    <row r="164" spans="2:38" x14ac:dyDescent="0.3">
      <c r="B164" s="23"/>
      <c r="C164" s="28"/>
      <c r="D164" s="15" t="s">
        <v>195</v>
      </c>
      <c r="E164" s="15">
        <v>1</v>
      </c>
      <c r="F164" s="34">
        <v>0</v>
      </c>
      <c r="G164" s="117"/>
      <c r="H164" s="118"/>
      <c r="I164" s="117"/>
      <c r="J164" s="117"/>
      <c r="K164" s="15"/>
      <c r="L164" s="15"/>
      <c r="M164" s="164">
        <v>29</v>
      </c>
      <c r="N164" s="164"/>
      <c r="O164" s="164">
        <v>7</v>
      </c>
      <c r="P164" s="164"/>
      <c r="Q164" s="164">
        <v>1</v>
      </c>
      <c r="R164" s="164"/>
      <c r="S164" s="164">
        <v>2</v>
      </c>
      <c r="T164" s="164"/>
      <c r="U164" s="164">
        <v>10</v>
      </c>
      <c r="V164" s="164"/>
      <c r="W164" s="164"/>
      <c r="X164" s="164"/>
      <c r="Y164" s="164"/>
      <c r="Z164" s="164">
        <v>20</v>
      </c>
      <c r="AA164" s="164"/>
      <c r="AB164" s="164">
        <f t="shared" ref="AB164" si="91">SUM(M164:AA164)</f>
        <v>69</v>
      </c>
      <c r="AC164" s="165">
        <f>AC161</f>
        <v>6300</v>
      </c>
      <c r="AD164" s="166">
        <f t="shared" ref="AD164" si="92">AB164*AC164</f>
        <v>434700</v>
      </c>
      <c r="AE164" s="167">
        <f>AE161</f>
        <v>403.2</v>
      </c>
      <c r="AF164" s="167"/>
      <c r="AG164" s="167">
        <f t="shared" ref="AG164" si="93">AB164*AE164</f>
        <v>27820.799999999999</v>
      </c>
      <c r="AH164" s="176"/>
      <c r="AI164" s="176"/>
      <c r="AJ164" s="168">
        <v>2000</v>
      </c>
      <c r="AK164" s="168"/>
      <c r="AL164" s="25"/>
    </row>
    <row r="165" spans="2:38" x14ac:dyDescent="0.3">
      <c r="B165" s="23"/>
      <c r="C165" s="28"/>
      <c r="D165" s="15" t="s">
        <v>108</v>
      </c>
      <c r="E165" s="15">
        <v>1</v>
      </c>
      <c r="F165" s="34">
        <v>0</v>
      </c>
      <c r="G165" s="117">
        <f t="shared" ref="G165:G168" si="94">E165*F165</f>
        <v>0</v>
      </c>
      <c r="H165" s="118">
        <v>1</v>
      </c>
      <c r="I165" s="117">
        <v>-0.06</v>
      </c>
      <c r="J165" s="117">
        <f t="shared" ref="J165:J168" si="95">H165*I165</f>
        <v>-0.06</v>
      </c>
      <c r="K165" s="15"/>
      <c r="L165" s="15"/>
      <c r="M165" s="164">
        <v>7</v>
      </c>
      <c r="N165" s="164"/>
      <c r="O165" s="164">
        <v>3</v>
      </c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>
        <v>5</v>
      </c>
      <c r="AA165" s="164"/>
      <c r="AB165" s="164">
        <f t="shared" si="47"/>
        <v>15</v>
      </c>
      <c r="AC165" s="165">
        <f>AC162</f>
        <v>6300</v>
      </c>
      <c r="AD165" s="166">
        <f t="shared" si="70"/>
        <v>94500</v>
      </c>
      <c r="AE165" s="167">
        <f>AE162</f>
        <v>403.2</v>
      </c>
      <c r="AF165" s="167"/>
      <c r="AG165" s="167">
        <f t="shared" si="71"/>
        <v>6048</v>
      </c>
      <c r="AH165" s="176"/>
      <c r="AI165" s="176"/>
      <c r="AJ165" s="168"/>
      <c r="AK165" s="168"/>
      <c r="AL165" s="25"/>
    </row>
    <row r="166" spans="2:38" x14ac:dyDescent="0.3">
      <c r="B166" s="23"/>
      <c r="C166" s="28"/>
      <c r="D166" s="15" t="s">
        <v>109</v>
      </c>
      <c r="E166" s="15">
        <v>1</v>
      </c>
      <c r="F166" s="34">
        <v>0.1</v>
      </c>
      <c r="G166" s="117">
        <f t="shared" si="94"/>
        <v>0.1</v>
      </c>
      <c r="H166" s="118">
        <v>1</v>
      </c>
      <c r="I166" s="117">
        <v>0</v>
      </c>
      <c r="J166" s="117">
        <f t="shared" si="95"/>
        <v>0</v>
      </c>
      <c r="K166" s="15"/>
      <c r="L166" s="15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>
        <f t="shared" si="47"/>
        <v>0</v>
      </c>
      <c r="AC166" s="165">
        <f t="shared" si="48"/>
        <v>6300</v>
      </c>
      <c r="AD166" s="166">
        <f t="shared" si="70"/>
        <v>0</v>
      </c>
      <c r="AE166" s="167">
        <f t="shared" si="49"/>
        <v>403.2</v>
      </c>
      <c r="AF166" s="167"/>
      <c r="AG166" s="167">
        <f t="shared" si="71"/>
        <v>0</v>
      </c>
      <c r="AH166" s="176"/>
      <c r="AI166" s="176"/>
      <c r="AJ166" s="168"/>
      <c r="AK166" s="168"/>
      <c r="AL166" s="25"/>
    </row>
    <row r="167" spans="2:38" x14ac:dyDescent="0.3">
      <c r="B167" s="23"/>
      <c r="C167" s="28"/>
      <c r="D167" s="15" t="s">
        <v>110</v>
      </c>
      <c r="E167" s="15">
        <v>1</v>
      </c>
      <c r="F167" s="34">
        <v>0.02</v>
      </c>
      <c r="G167" s="117">
        <f t="shared" si="94"/>
        <v>0.02</v>
      </c>
      <c r="H167" s="118">
        <v>1</v>
      </c>
      <c r="I167" s="117">
        <v>0</v>
      </c>
      <c r="J167" s="117">
        <f t="shared" si="95"/>
        <v>0</v>
      </c>
      <c r="K167" s="15"/>
      <c r="L167" s="15"/>
      <c r="M167" s="164">
        <v>3</v>
      </c>
      <c r="N167" s="164"/>
      <c r="O167" s="164"/>
      <c r="P167" s="164"/>
      <c r="Q167" s="164">
        <v>2</v>
      </c>
      <c r="R167" s="164"/>
      <c r="S167" s="164">
        <v>3</v>
      </c>
      <c r="T167" s="164"/>
      <c r="U167" s="164">
        <v>20</v>
      </c>
      <c r="V167" s="164"/>
      <c r="W167" s="164"/>
      <c r="X167" s="164"/>
      <c r="Y167" s="164"/>
      <c r="Z167" s="164"/>
      <c r="AA167" s="164"/>
      <c r="AB167" s="164">
        <f t="shared" ref="AB167:AB229" si="96">SUM(M167:AA167)</f>
        <v>28</v>
      </c>
      <c r="AC167" s="165">
        <f t="shared" si="48"/>
        <v>6300</v>
      </c>
      <c r="AD167" s="166">
        <f t="shared" si="70"/>
        <v>176400</v>
      </c>
      <c r="AE167" s="167">
        <f t="shared" si="49"/>
        <v>403.2</v>
      </c>
      <c r="AF167" s="167"/>
      <c r="AG167" s="167">
        <f t="shared" si="71"/>
        <v>11289.6</v>
      </c>
      <c r="AH167" s="176"/>
      <c r="AI167" s="176"/>
      <c r="AJ167" s="168"/>
      <c r="AK167" s="168"/>
      <c r="AL167" s="25"/>
    </row>
    <row r="168" spans="2:38" x14ac:dyDescent="0.3">
      <c r="B168" s="23"/>
      <c r="C168" s="28"/>
      <c r="D168" s="15" t="s">
        <v>111</v>
      </c>
      <c r="E168" s="15">
        <v>1</v>
      </c>
      <c r="F168" s="34">
        <v>0</v>
      </c>
      <c r="G168" s="117">
        <f t="shared" si="94"/>
        <v>0</v>
      </c>
      <c r="H168" s="118">
        <v>1</v>
      </c>
      <c r="I168" s="117">
        <v>-7.0000000000000007E-2</v>
      </c>
      <c r="J168" s="117">
        <f t="shared" si="95"/>
        <v>-7.0000000000000007E-2</v>
      </c>
      <c r="K168" s="15"/>
      <c r="L168" s="15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>
        <f t="shared" si="96"/>
        <v>0</v>
      </c>
      <c r="AC168" s="165">
        <f t="shared" ref="AC168:AC229" si="97">AC167</f>
        <v>6300</v>
      </c>
      <c r="AD168" s="166">
        <f t="shared" si="70"/>
        <v>0</v>
      </c>
      <c r="AE168" s="167">
        <f t="shared" ref="AE168:AE229" si="98">AE167</f>
        <v>403.2</v>
      </c>
      <c r="AF168" s="167"/>
      <c r="AG168" s="167">
        <f t="shared" si="71"/>
        <v>0</v>
      </c>
      <c r="AH168" s="176"/>
      <c r="AI168" s="176"/>
      <c r="AJ168" s="168"/>
      <c r="AK168" s="168"/>
      <c r="AL168" s="25"/>
    </row>
    <row r="169" spans="2:38" ht="16.2" thickBot="1" x14ac:dyDescent="0.35">
      <c r="B169" s="23"/>
      <c r="C169" s="32"/>
      <c r="D169" s="16"/>
      <c r="E169" s="16"/>
      <c r="F169" s="35"/>
      <c r="G169" s="119">
        <f>SUM(G165:G168)</f>
        <v>0.12000000000000001</v>
      </c>
      <c r="H169" s="118"/>
      <c r="I169" s="117"/>
      <c r="J169" s="119">
        <f>SUM(J165:J168)</f>
        <v>-0.13</v>
      </c>
      <c r="K169" s="17"/>
      <c r="L169" s="17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70">
        <f t="shared" si="96"/>
        <v>0</v>
      </c>
      <c r="AC169" s="171">
        <f t="shared" si="97"/>
        <v>6300</v>
      </c>
      <c r="AD169" s="109">
        <f>SUM(AD163:AD168)</f>
        <v>1486800</v>
      </c>
      <c r="AE169" s="172">
        <f>AE168</f>
        <v>403.2</v>
      </c>
      <c r="AF169" s="173"/>
      <c r="AG169" s="110">
        <f>SUM(AG163:AG168)</f>
        <v>95155.199999999997</v>
      </c>
      <c r="AH169" s="159"/>
      <c r="AI169" s="159"/>
      <c r="AJ169" s="163"/>
      <c r="AK169" s="163"/>
      <c r="AL169" s="25"/>
    </row>
    <row r="170" spans="2:38" s="5" customFormat="1" ht="16.2" thickTop="1" x14ac:dyDescent="0.3">
      <c r="B170" s="37"/>
      <c r="C170" s="32"/>
      <c r="D170" s="16"/>
      <c r="E170" s="16"/>
      <c r="F170" s="35"/>
      <c r="G170" s="123"/>
      <c r="H170" s="124"/>
      <c r="I170" s="123"/>
      <c r="J170" s="123"/>
      <c r="K170" s="16"/>
      <c r="L170" s="16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>
        <f t="shared" si="96"/>
        <v>0</v>
      </c>
      <c r="AC170" s="171">
        <f t="shared" si="97"/>
        <v>6300</v>
      </c>
      <c r="AD170" s="174">
        <f>-AD169</f>
        <v>-1486800</v>
      </c>
      <c r="AE170" s="175">
        <f>AE169</f>
        <v>403.2</v>
      </c>
      <c r="AF170" s="175"/>
      <c r="AG170" s="174">
        <f>-AG169</f>
        <v>-95155.199999999997</v>
      </c>
      <c r="AH170" s="179"/>
      <c r="AI170" s="179"/>
      <c r="AJ170" s="180"/>
      <c r="AK170" s="180"/>
      <c r="AL170" s="51"/>
    </row>
    <row r="171" spans="2:38" s="5" customFormat="1" x14ac:dyDescent="0.3">
      <c r="B171" s="37"/>
      <c r="C171" s="28" t="s">
        <v>197</v>
      </c>
      <c r="D171" s="15" t="s">
        <v>198</v>
      </c>
      <c r="E171" s="15"/>
      <c r="F171" s="34"/>
      <c r="G171" s="117"/>
      <c r="H171" s="118"/>
      <c r="I171" s="117"/>
      <c r="J171" s="117"/>
      <c r="K171" s="15"/>
      <c r="L171" s="15"/>
      <c r="M171" s="164">
        <v>36</v>
      </c>
      <c r="N171" s="164"/>
      <c r="O171" s="164">
        <v>20</v>
      </c>
      <c r="P171" s="164"/>
      <c r="Q171" s="164">
        <v>6</v>
      </c>
      <c r="R171" s="164"/>
      <c r="S171" s="164">
        <v>15</v>
      </c>
      <c r="T171" s="164"/>
      <c r="U171" s="164"/>
      <c r="V171" s="164"/>
      <c r="W171" s="164"/>
      <c r="X171" s="164"/>
      <c r="Y171" s="164"/>
      <c r="Z171" s="164">
        <v>30</v>
      </c>
      <c r="AA171" s="164"/>
      <c r="AB171" s="164">
        <f t="shared" ref="AB171" si="99">SUM(M171:AA171)</f>
        <v>107</v>
      </c>
      <c r="AC171" s="165">
        <f>AC167</f>
        <v>6300</v>
      </c>
      <c r="AD171" s="166">
        <f t="shared" ref="AD171" si="100">AB171*AC171</f>
        <v>674100</v>
      </c>
      <c r="AE171" s="167">
        <f>AE167</f>
        <v>403.2</v>
      </c>
      <c r="AF171" s="167"/>
      <c r="AG171" s="167">
        <f t="shared" ref="AG171" si="101">AB171*AE171</f>
        <v>43142.400000000001</v>
      </c>
      <c r="AH171" s="176"/>
      <c r="AI171" s="176"/>
      <c r="AJ171" s="168">
        <v>8540</v>
      </c>
      <c r="AK171" s="168"/>
      <c r="AL171" s="51"/>
    </row>
    <row r="172" spans="2:38" s="5" customFormat="1" x14ac:dyDescent="0.3">
      <c r="B172" s="37"/>
      <c r="C172" s="28"/>
      <c r="D172" s="15" t="s">
        <v>199</v>
      </c>
      <c r="E172" s="15"/>
      <c r="F172" s="34"/>
      <c r="G172" s="117"/>
      <c r="H172" s="118"/>
      <c r="I172" s="117"/>
      <c r="J172" s="117"/>
      <c r="K172" s="15"/>
      <c r="L172" s="15"/>
      <c r="M172" s="164">
        <v>8</v>
      </c>
      <c r="N172" s="164"/>
      <c r="O172" s="164">
        <v>10</v>
      </c>
      <c r="P172" s="164"/>
      <c r="Q172" s="164">
        <v>3</v>
      </c>
      <c r="R172" s="164"/>
      <c r="S172" s="164">
        <v>5</v>
      </c>
      <c r="T172" s="164"/>
      <c r="U172" s="164"/>
      <c r="V172" s="164"/>
      <c r="W172" s="164"/>
      <c r="X172" s="164"/>
      <c r="Y172" s="164"/>
      <c r="Z172" s="164">
        <v>10</v>
      </c>
      <c r="AA172" s="164"/>
      <c r="AB172" s="164">
        <f t="shared" si="96"/>
        <v>36</v>
      </c>
      <c r="AC172" s="165">
        <f>AC168</f>
        <v>6300</v>
      </c>
      <c r="AD172" s="166">
        <f t="shared" ref="AD172" si="102">AB172*AC172</f>
        <v>226800</v>
      </c>
      <c r="AE172" s="167">
        <f>AE168</f>
        <v>403.2</v>
      </c>
      <c r="AF172" s="167"/>
      <c r="AG172" s="167">
        <f t="shared" ref="AG172" si="103">AB172*AE172</f>
        <v>14515.199999999999</v>
      </c>
      <c r="AH172" s="176"/>
      <c r="AI172" s="176"/>
      <c r="AJ172" s="168">
        <v>2500</v>
      </c>
      <c r="AK172" s="168"/>
      <c r="AL172" s="51"/>
    </row>
    <row r="173" spans="2:38" s="5" customFormat="1" x14ac:dyDescent="0.3">
      <c r="B173" s="37"/>
      <c r="C173" s="28"/>
      <c r="D173" s="15" t="s">
        <v>200</v>
      </c>
      <c r="E173" s="15"/>
      <c r="F173" s="34"/>
      <c r="G173" s="117"/>
      <c r="H173" s="118"/>
      <c r="I173" s="117"/>
      <c r="J173" s="117"/>
      <c r="K173" s="15"/>
      <c r="L173" s="15"/>
      <c r="M173" s="164">
        <v>13</v>
      </c>
      <c r="N173" s="164"/>
      <c r="O173" s="164">
        <v>15</v>
      </c>
      <c r="P173" s="164"/>
      <c r="Q173" s="164">
        <v>3</v>
      </c>
      <c r="R173" s="164"/>
      <c r="S173" s="164">
        <v>5</v>
      </c>
      <c r="T173" s="164"/>
      <c r="U173" s="164"/>
      <c r="V173" s="164"/>
      <c r="W173" s="164"/>
      <c r="X173" s="164"/>
      <c r="Y173" s="164"/>
      <c r="Z173" s="164">
        <v>15</v>
      </c>
      <c r="AA173" s="164"/>
      <c r="AB173" s="164">
        <f t="shared" ref="AB173" si="104">SUM(M173:AA173)</f>
        <v>51</v>
      </c>
      <c r="AC173" s="165">
        <f>AC169</f>
        <v>6300</v>
      </c>
      <c r="AD173" s="166">
        <f t="shared" ref="AD173" si="105">AB173*AC173</f>
        <v>321300</v>
      </c>
      <c r="AE173" s="167">
        <f>AE169</f>
        <v>403.2</v>
      </c>
      <c r="AF173" s="167"/>
      <c r="AG173" s="167">
        <f t="shared" ref="AG173" si="106">AB173*AE173</f>
        <v>20563.2</v>
      </c>
      <c r="AH173" s="176"/>
      <c r="AI173" s="176"/>
      <c r="AJ173" s="168">
        <v>2500</v>
      </c>
      <c r="AK173" s="168"/>
      <c r="AL173" s="51"/>
    </row>
    <row r="174" spans="2:38" s="5" customFormat="1" x14ac:dyDescent="0.3">
      <c r="B174" s="37"/>
      <c r="C174" s="28"/>
      <c r="D174" s="15" t="s">
        <v>112</v>
      </c>
      <c r="E174" s="15">
        <v>1</v>
      </c>
      <c r="F174" s="34">
        <v>0</v>
      </c>
      <c r="G174" s="117">
        <v>0.15</v>
      </c>
      <c r="H174" s="118">
        <v>1</v>
      </c>
      <c r="I174" s="117">
        <v>0</v>
      </c>
      <c r="J174" s="117">
        <f t="shared" ref="J174" si="107">H174*I174</f>
        <v>0</v>
      </c>
      <c r="K174" s="15"/>
      <c r="L174" s="15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>
        <f t="shared" si="96"/>
        <v>0</v>
      </c>
      <c r="AC174" s="165">
        <f>AC170</f>
        <v>6300</v>
      </c>
      <c r="AD174" s="166">
        <f t="shared" si="70"/>
        <v>0</v>
      </c>
      <c r="AE174" s="167">
        <f>AE170</f>
        <v>403.2</v>
      </c>
      <c r="AF174" s="167"/>
      <c r="AG174" s="167">
        <f t="shared" si="71"/>
        <v>0</v>
      </c>
      <c r="AH174" s="176"/>
      <c r="AI174" s="176"/>
      <c r="AJ174" s="168"/>
      <c r="AK174" s="168"/>
      <c r="AL174" s="51"/>
    </row>
    <row r="175" spans="2:38" ht="16.2" thickBot="1" x14ac:dyDescent="0.35">
      <c r="B175" s="23"/>
      <c r="C175" s="32"/>
      <c r="D175" s="16"/>
      <c r="E175" s="16"/>
      <c r="F175" s="35"/>
      <c r="G175" s="119">
        <f>SUM(G174:G174)</f>
        <v>0.15</v>
      </c>
      <c r="H175" s="118"/>
      <c r="I175" s="117"/>
      <c r="J175" s="119">
        <f>SUM(J174:J174)</f>
        <v>0</v>
      </c>
      <c r="K175" s="17"/>
      <c r="L175" s="17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70">
        <f t="shared" si="96"/>
        <v>0</v>
      </c>
      <c r="AC175" s="171">
        <f t="shared" si="97"/>
        <v>6300</v>
      </c>
      <c r="AD175" s="109">
        <f>SUM(AD171:AD174)</f>
        <v>1222200</v>
      </c>
      <c r="AE175" s="172">
        <f>AE174</f>
        <v>403.2</v>
      </c>
      <c r="AF175" s="173"/>
      <c r="AG175" s="110">
        <f>SUM(AG171:AG174)</f>
        <v>78220.800000000003</v>
      </c>
      <c r="AH175" s="159"/>
      <c r="AI175" s="159"/>
      <c r="AJ175" s="163"/>
      <c r="AK175" s="163"/>
      <c r="AL175" s="25"/>
    </row>
    <row r="176" spans="2:38" s="5" customFormat="1" ht="16.2" thickTop="1" x14ac:dyDescent="0.3">
      <c r="B176" s="37"/>
      <c r="C176" s="32"/>
      <c r="D176" s="16"/>
      <c r="E176" s="16"/>
      <c r="F176" s="35"/>
      <c r="G176" s="123"/>
      <c r="H176" s="124"/>
      <c r="I176" s="123"/>
      <c r="J176" s="123"/>
      <c r="K176" s="16"/>
      <c r="L176" s="16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>
        <f t="shared" si="96"/>
        <v>0</v>
      </c>
      <c r="AC176" s="171">
        <f t="shared" si="97"/>
        <v>6300</v>
      </c>
      <c r="AD176" s="174">
        <f>-AD175</f>
        <v>-1222200</v>
      </c>
      <c r="AE176" s="175">
        <f>AE175</f>
        <v>403.2</v>
      </c>
      <c r="AF176" s="175"/>
      <c r="AG176" s="174">
        <f>-AG175</f>
        <v>-78220.800000000003</v>
      </c>
      <c r="AH176" s="179"/>
      <c r="AI176" s="179"/>
      <c r="AJ176" s="180"/>
      <c r="AK176" s="180"/>
      <c r="AL176" s="51"/>
    </row>
    <row r="177" spans="2:38" s="5" customFormat="1" x14ac:dyDescent="0.3">
      <c r="B177" s="37"/>
      <c r="C177" s="28" t="s">
        <v>201</v>
      </c>
      <c r="D177" s="15" t="s">
        <v>202</v>
      </c>
      <c r="E177" s="15">
        <v>1</v>
      </c>
      <c r="F177" s="34">
        <v>0</v>
      </c>
      <c r="G177" s="117"/>
      <c r="H177" s="118">
        <v>1</v>
      </c>
      <c r="I177" s="117">
        <v>0</v>
      </c>
      <c r="J177" s="117"/>
      <c r="K177" s="15"/>
      <c r="L177" s="15"/>
      <c r="M177" s="164"/>
      <c r="N177" s="164"/>
      <c r="O177" s="164"/>
      <c r="P177" s="164"/>
      <c r="Q177" s="164"/>
      <c r="R177" s="164"/>
      <c r="S177" s="164"/>
      <c r="T177" s="164"/>
      <c r="U177" s="164">
        <v>25</v>
      </c>
      <c r="V177" s="164"/>
      <c r="W177" s="164">
        <v>25</v>
      </c>
      <c r="X177" s="164"/>
      <c r="Y177" s="164"/>
      <c r="Z177" s="164">
        <v>12</v>
      </c>
      <c r="AA177" s="164"/>
      <c r="AB177" s="164">
        <f t="shared" ref="AB177" si="108">SUM(M177:AA177)</f>
        <v>62</v>
      </c>
      <c r="AC177" s="165">
        <f>AC175</f>
        <v>6300</v>
      </c>
      <c r="AD177" s="166">
        <f t="shared" ref="AD177" si="109">AB177*AC177</f>
        <v>390600</v>
      </c>
      <c r="AE177" s="167">
        <f>AE175</f>
        <v>403.2</v>
      </c>
      <c r="AF177" s="167"/>
      <c r="AG177" s="167">
        <f t="shared" ref="AG177" si="110">AB177*AE177</f>
        <v>24998.399999999998</v>
      </c>
      <c r="AH177" s="176"/>
      <c r="AI177" s="176"/>
      <c r="AJ177" s="168"/>
      <c r="AK177" s="168"/>
      <c r="AL177" s="51"/>
    </row>
    <row r="178" spans="2:38" s="5" customFormat="1" x14ac:dyDescent="0.3">
      <c r="B178" s="37"/>
      <c r="C178" s="28" t="s">
        <v>207</v>
      </c>
      <c r="D178" s="15" t="s">
        <v>203</v>
      </c>
      <c r="E178" s="15"/>
      <c r="F178" s="34"/>
      <c r="G178" s="117"/>
      <c r="H178" s="118"/>
      <c r="I178" s="117"/>
      <c r="J178" s="117"/>
      <c r="K178" s="15"/>
      <c r="L178" s="15"/>
      <c r="M178" s="164"/>
      <c r="N178" s="164"/>
      <c r="O178" s="164"/>
      <c r="P178" s="164"/>
      <c r="Q178" s="164"/>
      <c r="R178" s="164"/>
      <c r="S178" s="164"/>
      <c r="T178" s="164"/>
      <c r="U178" s="164">
        <v>25</v>
      </c>
      <c r="V178" s="164"/>
      <c r="W178" s="164"/>
      <c r="X178" s="164"/>
      <c r="Y178" s="164"/>
      <c r="Z178" s="164"/>
      <c r="AA178" s="164"/>
      <c r="AB178" s="164">
        <f t="shared" si="96"/>
        <v>25</v>
      </c>
      <c r="AC178" s="165">
        <f>AC176</f>
        <v>6300</v>
      </c>
      <c r="AD178" s="166">
        <f t="shared" si="70"/>
        <v>157500</v>
      </c>
      <c r="AE178" s="167">
        <f>AE176</f>
        <v>403.2</v>
      </c>
      <c r="AF178" s="167"/>
      <c r="AG178" s="167">
        <f t="shared" si="71"/>
        <v>10080</v>
      </c>
      <c r="AH178" s="176"/>
      <c r="AI178" s="176"/>
      <c r="AJ178" s="168"/>
      <c r="AK178" s="168"/>
      <c r="AL178" s="51"/>
    </row>
    <row r="179" spans="2:38" s="5" customFormat="1" x14ac:dyDescent="0.3">
      <c r="B179" s="37"/>
      <c r="C179" s="28" t="s">
        <v>206</v>
      </c>
      <c r="D179" s="15" t="s">
        <v>72</v>
      </c>
      <c r="E179" s="15">
        <v>1</v>
      </c>
      <c r="F179" s="34">
        <v>0.15</v>
      </c>
      <c r="G179" s="117">
        <f t="shared" ref="G179:G182" si="111">E179*F179</f>
        <v>0.15</v>
      </c>
      <c r="H179" s="118">
        <v>1</v>
      </c>
      <c r="I179" s="117">
        <v>0.125</v>
      </c>
      <c r="J179" s="117">
        <f t="shared" ref="J179:J182" si="112">H179*I179</f>
        <v>0.125</v>
      </c>
      <c r="K179" s="15"/>
      <c r="L179" s="15"/>
      <c r="M179" s="164">
        <v>2</v>
      </c>
      <c r="N179" s="164"/>
      <c r="O179" s="164">
        <v>1</v>
      </c>
      <c r="P179" s="164"/>
      <c r="Q179" s="164">
        <v>1</v>
      </c>
      <c r="R179" s="164"/>
      <c r="S179" s="164">
        <v>2</v>
      </c>
      <c r="T179" s="164"/>
      <c r="U179" s="164"/>
      <c r="V179" s="164"/>
      <c r="W179" s="164"/>
      <c r="X179" s="164"/>
      <c r="Y179" s="164"/>
      <c r="Z179" s="164">
        <v>150</v>
      </c>
      <c r="AA179" s="164"/>
      <c r="AB179" s="164">
        <f t="shared" si="96"/>
        <v>156</v>
      </c>
      <c r="AC179" s="165">
        <f t="shared" si="97"/>
        <v>6300</v>
      </c>
      <c r="AD179" s="166">
        <f t="shared" si="70"/>
        <v>982800</v>
      </c>
      <c r="AE179" s="167">
        <f t="shared" si="98"/>
        <v>403.2</v>
      </c>
      <c r="AF179" s="167"/>
      <c r="AG179" s="167">
        <f t="shared" si="71"/>
        <v>62899.199999999997</v>
      </c>
      <c r="AH179" s="176"/>
      <c r="AI179" s="176"/>
      <c r="AJ179" s="168"/>
      <c r="AK179" s="168"/>
      <c r="AL179" s="51"/>
    </row>
    <row r="180" spans="2:38" x14ac:dyDescent="0.3">
      <c r="B180" s="23"/>
      <c r="C180" s="28" t="s">
        <v>174</v>
      </c>
      <c r="D180" s="15" t="s">
        <v>114</v>
      </c>
      <c r="E180" s="15">
        <v>1</v>
      </c>
      <c r="F180" s="34">
        <v>0.03</v>
      </c>
      <c r="G180" s="117">
        <f t="shared" ref="G180" si="113">E180*F180</f>
        <v>0.03</v>
      </c>
      <c r="H180" s="118">
        <v>1</v>
      </c>
      <c r="I180" s="117">
        <v>0</v>
      </c>
      <c r="J180" s="117">
        <f t="shared" ref="J180" si="114">H180*I180</f>
        <v>0</v>
      </c>
      <c r="K180" s="15"/>
      <c r="L180" s="15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>
        <f t="shared" ref="AB180" si="115">SUM(M180:AA180)</f>
        <v>0</v>
      </c>
      <c r="AC180" s="165">
        <f t="shared" si="97"/>
        <v>6300</v>
      </c>
      <c r="AD180" s="166">
        <f t="shared" ref="AD180" si="116">AB180*AC180</f>
        <v>0</v>
      </c>
      <c r="AE180" s="167">
        <f t="shared" si="98"/>
        <v>403.2</v>
      </c>
      <c r="AF180" s="167"/>
      <c r="AG180" s="167">
        <f t="shared" ref="AG180" si="117">AB180*AE180</f>
        <v>0</v>
      </c>
      <c r="AH180" s="176"/>
      <c r="AI180" s="176"/>
      <c r="AJ180" s="168"/>
      <c r="AK180" s="168"/>
      <c r="AL180" s="25"/>
    </row>
    <row r="181" spans="2:38" x14ac:dyDescent="0.3">
      <c r="B181" s="23"/>
      <c r="C181" s="28" t="s">
        <v>204</v>
      </c>
      <c r="D181" s="15"/>
      <c r="E181" s="15">
        <v>1</v>
      </c>
      <c r="F181" s="34">
        <v>0.03</v>
      </c>
      <c r="G181" s="117">
        <f t="shared" si="111"/>
        <v>0.03</v>
      </c>
      <c r="H181" s="118">
        <v>1</v>
      </c>
      <c r="I181" s="117">
        <v>0</v>
      </c>
      <c r="J181" s="117">
        <f t="shared" si="112"/>
        <v>0</v>
      </c>
      <c r="K181" s="15"/>
      <c r="L181" s="15"/>
      <c r="M181" s="164">
        <v>4</v>
      </c>
      <c r="N181" s="164"/>
      <c r="O181" s="164">
        <v>6</v>
      </c>
      <c r="P181" s="164"/>
      <c r="Q181" s="164">
        <v>8</v>
      </c>
      <c r="R181" s="164"/>
      <c r="S181" s="164">
        <v>16</v>
      </c>
      <c r="T181" s="164"/>
      <c r="U181" s="164">
        <v>10</v>
      </c>
      <c r="V181" s="164"/>
      <c r="W181" s="164">
        <v>30</v>
      </c>
      <c r="X181" s="164"/>
      <c r="Y181" s="164"/>
      <c r="Z181" s="164">
        <v>55</v>
      </c>
      <c r="AA181" s="164"/>
      <c r="AB181" s="164">
        <f t="shared" si="96"/>
        <v>129</v>
      </c>
      <c r="AC181" s="165">
        <f>AC179</f>
        <v>6300</v>
      </c>
      <c r="AD181" s="166">
        <f t="shared" si="70"/>
        <v>812700</v>
      </c>
      <c r="AE181" s="167">
        <f>AE179</f>
        <v>403.2</v>
      </c>
      <c r="AF181" s="167"/>
      <c r="AG181" s="167">
        <f t="shared" si="71"/>
        <v>52012.799999999996</v>
      </c>
      <c r="AH181" s="176"/>
      <c r="AI181" s="176"/>
      <c r="AJ181" s="168"/>
      <c r="AK181" s="168"/>
      <c r="AL181" s="25"/>
    </row>
    <row r="182" spans="2:38" x14ac:dyDescent="0.3">
      <c r="B182" s="23"/>
      <c r="C182" s="28" t="s">
        <v>205</v>
      </c>
      <c r="D182" s="15"/>
      <c r="E182" s="15">
        <v>1</v>
      </c>
      <c r="F182" s="34">
        <v>0.03</v>
      </c>
      <c r="G182" s="117">
        <f t="shared" si="111"/>
        <v>0.03</v>
      </c>
      <c r="H182" s="118">
        <v>1</v>
      </c>
      <c r="I182" s="117">
        <v>0</v>
      </c>
      <c r="J182" s="117">
        <f t="shared" si="112"/>
        <v>0</v>
      </c>
      <c r="K182" s="15"/>
      <c r="L182" s="15"/>
      <c r="M182" s="164">
        <v>8</v>
      </c>
      <c r="N182" s="164"/>
      <c r="O182" s="164">
        <v>5</v>
      </c>
      <c r="P182" s="164"/>
      <c r="Q182" s="164">
        <v>15</v>
      </c>
      <c r="R182" s="164"/>
      <c r="S182" s="164">
        <v>15</v>
      </c>
      <c r="T182" s="164"/>
      <c r="U182" s="164"/>
      <c r="V182" s="164"/>
      <c r="W182" s="164">
        <v>100</v>
      </c>
      <c r="X182" s="164"/>
      <c r="Y182" s="164"/>
      <c r="Z182" s="164">
        <v>100</v>
      </c>
      <c r="AA182" s="164"/>
      <c r="AB182" s="164">
        <f t="shared" si="96"/>
        <v>243</v>
      </c>
      <c r="AC182" s="165">
        <f t="shared" si="97"/>
        <v>6300</v>
      </c>
      <c r="AD182" s="166">
        <f t="shared" si="70"/>
        <v>1530900</v>
      </c>
      <c r="AE182" s="167">
        <f t="shared" si="98"/>
        <v>403.2</v>
      </c>
      <c r="AF182" s="167"/>
      <c r="AG182" s="167">
        <f t="shared" si="71"/>
        <v>97977.599999999991</v>
      </c>
      <c r="AH182" s="176"/>
      <c r="AI182" s="176"/>
      <c r="AJ182" s="168"/>
      <c r="AK182" s="168"/>
      <c r="AL182" s="25"/>
    </row>
    <row r="183" spans="2:38" ht="16.2" thickBot="1" x14ac:dyDescent="0.35">
      <c r="B183" s="23"/>
      <c r="C183" s="32"/>
      <c r="D183" s="16"/>
      <c r="E183" s="16"/>
      <c r="F183" s="35"/>
      <c r="G183" s="119">
        <f>SUM(G178:G182)</f>
        <v>0.24</v>
      </c>
      <c r="H183" s="118"/>
      <c r="I183" s="117"/>
      <c r="J183" s="119">
        <f>SUM(J178:J182)</f>
        <v>0.125</v>
      </c>
      <c r="K183" s="17"/>
      <c r="L183" s="17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70">
        <f t="shared" si="96"/>
        <v>0</v>
      </c>
      <c r="AC183" s="171">
        <f>AC182</f>
        <v>6300</v>
      </c>
      <c r="AD183" s="109">
        <f>SUM(AD177:AD182)</f>
        <v>3874500</v>
      </c>
      <c r="AE183" s="172">
        <f>AE182</f>
        <v>403.2</v>
      </c>
      <c r="AF183" s="173"/>
      <c r="AG183" s="110">
        <f>SUM(AG177:AG182)</f>
        <v>247968</v>
      </c>
      <c r="AH183" s="159"/>
      <c r="AI183" s="159"/>
      <c r="AJ183" s="163"/>
      <c r="AK183" s="163"/>
      <c r="AL183" s="25"/>
    </row>
    <row r="184" spans="2:38" ht="16.2" thickTop="1" x14ac:dyDescent="0.3">
      <c r="B184" s="23"/>
      <c r="C184" s="17"/>
      <c r="D184" s="17"/>
      <c r="E184" s="16"/>
      <c r="F184" s="35"/>
      <c r="G184" s="123"/>
      <c r="H184" s="124"/>
      <c r="I184" s="123"/>
      <c r="J184" s="123"/>
      <c r="K184" s="17"/>
      <c r="L184" s="17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70">
        <f t="shared" si="96"/>
        <v>0</v>
      </c>
      <c r="AC184" s="171">
        <f t="shared" si="97"/>
        <v>6300</v>
      </c>
      <c r="AD184" s="174">
        <f>-AD183</f>
        <v>-3874500</v>
      </c>
      <c r="AE184" s="175">
        <f>AE183</f>
        <v>403.2</v>
      </c>
      <c r="AF184" s="175"/>
      <c r="AG184" s="174">
        <f>-AG183</f>
        <v>-247968</v>
      </c>
      <c r="AH184" s="159"/>
      <c r="AI184" s="159"/>
      <c r="AJ184" s="163"/>
      <c r="AK184" s="163"/>
      <c r="AL184" s="25"/>
    </row>
    <row r="185" spans="2:38" x14ac:dyDescent="0.3">
      <c r="B185" s="23"/>
      <c r="C185" s="28" t="s">
        <v>73</v>
      </c>
      <c r="D185" s="15" t="s">
        <v>115</v>
      </c>
      <c r="E185" s="15">
        <v>1</v>
      </c>
      <c r="F185" s="29">
        <v>7.0000000000000007E-2</v>
      </c>
      <c r="G185" s="117">
        <f t="shared" ref="G185:G187" si="118">E185*F185</f>
        <v>7.0000000000000007E-2</v>
      </c>
      <c r="H185" s="118">
        <v>1</v>
      </c>
      <c r="I185" s="117">
        <v>0</v>
      </c>
      <c r="J185" s="117">
        <f t="shared" ref="J185:J187" si="119">H185*I185</f>
        <v>0</v>
      </c>
      <c r="K185" s="15"/>
      <c r="L185" s="15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>
        <f t="shared" si="96"/>
        <v>0</v>
      </c>
      <c r="AC185" s="165">
        <f t="shared" si="97"/>
        <v>6300</v>
      </c>
      <c r="AD185" s="166">
        <f t="shared" ref="AD185:AD225" si="120">AB185*AC185</f>
        <v>0</v>
      </c>
      <c r="AE185" s="167">
        <f t="shared" si="98"/>
        <v>403.2</v>
      </c>
      <c r="AF185" s="167"/>
      <c r="AG185" s="167">
        <f t="shared" ref="AG185:AG225" si="121">AB185*AE185</f>
        <v>0</v>
      </c>
      <c r="AH185" s="176"/>
      <c r="AI185" s="176"/>
      <c r="AJ185" s="168"/>
      <c r="AK185" s="168"/>
      <c r="AL185" s="25"/>
    </row>
    <row r="186" spans="2:38" x14ac:dyDescent="0.3">
      <c r="B186" s="23"/>
      <c r="C186" s="17"/>
      <c r="D186" s="15" t="s">
        <v>208</v>
      </c>
      <c r="E186" s="15">
        <v>1</v>
      </c>
      <c r="F186" s="29">
        <v>0.05</v>
      </c>
      <c r="G186" s="117">
        <f t="shared" ref="G186" si="122">E186*F186</f>
        <v>0.05</v>
      </c>
      <c r="H186" s="118">
        <v>1</v>
      </c>
      <c r="I186" s="117">
        <v>0</v>
      </c>
      <c r="J186" s="117">
        <f t="shared" ref="J186" si="123">H186*I186</f>
        <v>0</v>
      </c>
      <c r="K186" s="15"/>
      <c r="L186" s="15"/>
      <c r="M186" s="164">
        <v>45</v>
      </c>
      <c r="N186" s="164"/>
      <c r="O186" s="164">
        <v>5</v>
      </c>
      <c r="P186" s="164"/>
      <c r="Q186" s="164">
        <v>2</v>
      </c>
      <c r="R186" s="164"/>
      <c r="S186" s="164">
        <v>4</v>
      </c>
      <c r="T186" s="164"/>
      <c r="U186" s="164"/>
      <c r="V186" s="164"/>
      <c r="W186" s="164"/>
      <c r="X186" s="164"/>
      <c r="Y186" s="164"/>
      <c r="Z186" s="164">
        <v>30</v>
      </c>
      <c r="AA186" s="164"/>
      <c r="AB186" s="164">
        <f t="shared" ref="AB186" si="124">SUM(M186:AA186)</f>
        <v>86</v>
      </c>
      <c r="AC186" s="165">
        <f>AC184</f>
        <v>6300</v>
      </c>
      <c r="AD186" s="166">
        <f t="shared" ref="AD186" si="125">AB186*AC186</f>
        <v>541800</v>
      </c>
      <c r="AE186" s="167">
        <f>AE184</f>
        <v>403.2</v>
      </c>
      <c r="AF186" s="167"/>
      <c r="AG186" s="167">
        <f t="shared" ref="AG186" si="126">AB186*AE186</f>
        <v>34675.199999999997</v>
      </c>
      <c r="AH186" s="176"/>
      <c r="AI186" s="176"/>
      <c r="AJ186" s="168"/>
      <c r="AK186" s="168"/>
      <c r="AL186" s="25"/>
    </row>
    <row r="187" spans="2:38" x14ac:dyDescent="0.3">
      <c r="B187" s="23"/>
      <c r="C187" s="17"/>
      <c r="D187" s="15" t="s">
        <v>209</v>
      </c>
      <c r="E187" s="15">
        <v>1</v>
      </c>
      <c r="F187" s="29">
        <v>0.05</v>
      </c>
      <c r="G187" s="117">
        <f t="shared" si="118"/>
        <v>0.05</v>
      </c>
      <c r="H187" s="118">
        <v>1</v>
      </c>
      <c r="I187" s="117">
        <v>0</v>
      </c>
      <c r="J187" s="117">
        <f t="shared" si="119"/>
        <v>0</v>
      </c>
      <c r="K187" s="15"/>
      <c r="L187" s="15"/>
      <c r="M187" s="164">
        <v>17</v>
      </c>
      <c r="N187" s="164"/>
      <c r="O187" s="164">
        <v>20</v>
      </c>
      <c r="P187" s="164"/>
      <c r="Q187" s="164">
        <v>4</v>
      </c>
      <c r="R187" s="164"/>
      <c r="S187" s="164">
        <v>15</v>
      </c>
      <c r="T187" s="164"/>
      <c r="U187" s="164">
        <v>50</v>
      </c>
      <c r="V187" s="164"/>
      <c r="W187" s="164">
        <v>100</v>
      </c>
      <c r="X187" s="164"/>
      <c r="Y187" s="164"/>
      <c r="Z187" s="164"/>
      <c r="AA187" s="164"/>
      <c r="AB187" s="164">
        <f t="shared" si="96"/>
        <v>206</v>
      </c>
      <c r="AC187" s="165">
        <f>AC185</f>
        <v>6300</v>
      </c>
      <c r="AD187" s="166">
        <f t="shared" si="120"/>
        <v>1297800</v>
      </c>
      <c r="AE187" s="167">
        <f>AE185</f>
        <v>403.2</v>
      </c>
      <c r="AF187" s="167"/>
      <c r="AG187" s="167">
        <f t="shared" si="121"/>
        <v>83059.199999999997</v>
      </c>
      <c r="AH187" s="176"/>
      <c r="AI187" s="176"/>
      <c r="AJ187" s="168">
        <v>1000</v>
      </c>
      <c r="AK187" s="168"/>
      <c r="AL187" s="25"/>
    </row>
    <row r="188" spans="2:38" ht="16.2" thickBot="1" x14ac:dyDescent="0.35">
      <c r="B188" s="23"/>
      <c r="C188" s="17"/>
      <c r="D188" s="17"/>
      <c r="E188" s="16"/>
      <c r="F188" s="35"/>
      <c r="G188" s="119">
        <f>SUM(G185:G187)</f>
        <v>0.17</v>
      </c>
      <c r="H188" s="118"/>
      <c r="I188" s="117"/>
      <c r="J188" s="119">
        <f>SUM(J185:J187)</f>
        <v>0</v>
      </c>
      <c r="K188" s="17"/>
      <c r="L188" s="17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70">
        <f t="shared" si="96"/>
        <v>0</v>
      </c>
      <c r="AC188" s="171">
        <f t="shared" si="97"/>
        <v>6300</v>
      </c>
      <c r="AD188" s="109">
        <f>SUM(AD185:AD187)</f>
        <v>1839600</v>
      </c>
      <c r="AE188" s="172">
        <f>AE187</f>
        <v>403.2</v>
      </c>
      <c r="AF188" s="173"/>
      <c r="AG188" s="110">
        <f>SUM(AG185:AG187)</f>
        <v>117734.39999999999</v>
      </c>
      <c r="AH188" s="159"/>
      <c r="AI188" s="159"/>
      <c r="AJ188" s="163"/>
      <c r="AK188" s="163"/>
      <c r="AL188" s="25"/>
    </row>
    <row r="189" spans="2:38" ht="16.2" thickTop="1" x14ac:dyDescent="0.3">
      <c r="B189" s="23"/>
      <c r="C189" s="17"/>
      <c r="D189" s="17"/>
      <c r="E189" s="16"/>
      <c r="F189" s="35"/>
      <c r="G189" s="123"/>
      <c r="H189" s="124"/>
      <c r="I189" s="123"/>
      <c r="J189" s="123"/>
      <c r="K189" s="17"/>
      <c r="L189" s="17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70">
        <f t="shared" si="96"/>
        <v>0</v>
      </c>
      <c r="AC189" s="171">
        <f t="shared" si="97"/>
        <v>6300</v>
      </c>
      <c r="AD189" s="174">
        <f>-AD188</f>
        <v>-1839600</v>
      </c>
      <c r="AE189" s="175">
        <f>AE188</f>
        <v>403.2</v>
      </c>
      <c r="AF189" s="175"/>
      <c r="AG189" s="174">
        <f>-AG188</f>
        <v>-117734.39999999999</v>
      </c>
      <c r="AH189" s="159"/>
      <c r="AI189" s="159"/>
      <c r="AJ189" s="163"/>
      <c r="AK189" s="163"/>
      <c r="AL189" s="25"/>
    </row>
    <row r="190" spans="2:38" x14ac:dyDescent="0.3">
      <c r="B190" s="23"/>
      <c r="C190" s="28" t="s">
        <v>117</v>
      </c>
      <c r="D190" s="15"/>
      <c r="E190" s="15"/>
      <c r="F190" s="34"/>
      <c r="G190" s="117"/>
      <c r="H190" s="118"/>
      <c r="I190" s="117"/>
      <c r="J190" s="117"/>
      <c r="K190" s="17"/>
      <c r="L190" s="17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>
        <f t="shared" ref="AB190" si="127">SUM(M190:AA190)</f>
        <v>0</v>
      </c>
      <c r="AC190" s="165">
        <f>AC188</f>
        <v>6300</v>
      </c>
      <c r="AD190" s="166">
        <f t="shared" ref="AD190" si="128">AB190*AC190</f>
        <v>0</v>
      </c>
      <c r="AE190" s="167">
        <f>AE188</f>
        <v>403.2</v>
      </c>
      <c r="AF190" s="167"/>
      <c r="AG190" s="167">
        <f t="shared" ref="AG190" si="129">AB190*AE190</f>
        <v>0</v>
      </c>
      <c r="AH190" s="176"/>
      <c r="AI190" s="176"/>
      <c r="AJ190" s="168"/>
      <c r="AK190" s="168"/>
      <c r="AL190" s="25"/>
    </row>
    <row r="191" spans="2:38" x14ac:dyDescent="0.3">
      <c r="B191" s="23"/>
      <c r="C191" s="28" t="s">
        <v>214</v>
      </c>
      <c r="D191" s="15" t="s">
        <v>118</v>
      </c>
      <c r="E191" s="15">
        <v>1</v>
      </c>
      <c r="F191" s="34">
        <v>0.02</v>
      </c>
      <c r="G191" s="117">
        <f t="shared" ref="G191:G196" si="130">E191*F191</f>
        <v>0.02</v>
      </c>
      <c r="H191" s="118">
        <v>1</v>
      </c>
      <c r="I191" s="117">
        <v>0</v>
      </c>
      <c r="J191" s="117">
        <f t="shared" ref="J191:J196" si="131">H191*I191</f>
        <v>0</v>
      </c>
      <c r="K191" s="17"/>
      <c r="L191" s="17"/>
      <c r="M191" s="164">
        <v>15</v>
      </c>
      <c r="N191" s="164"/>
      <c r="O191" s="164">
        <v>6</v>
      </c>
      <c r="P191" s="164"/>
      <c r="Q191" s="164">
        <v>2</v>
      </c>
      <c r="R191" s="164"/>
      <c r="S191" s="164">
        <v>5</v>
      </c>
      <c r="T191" s="164"/>
      <c r="U191" s="164"/>
      <c r="V191" s="164"/>
      <c r="W191" s="164"/>
      <c r="X191" s="164"/>
      <c r="Y191" s="164"/>
      <c r="Z191" s="164"/>
      <c r="AA191" s="164"/>
      <c r="AB191" s="164">
        <f t="shared" si="96"/>
        <v>28</v>
      </c>
      <c r="AC191" s="165">
        <f>AC189</f>
        <v>6300</v>
      </c>
      <c r="AD191" s="166">
        <f t="shared" si="120"/>
        <v>176400</v>
      </c>
      <c r="AE191" s="167">
        <f>AE189</f>
        <v>403.2</v>
      </c>
      <c r="AF191" s="167"/>
      <c r="AG191" s="167">
        <f t="shared" si="121"/>
        <v>11289.6</v>
      </c>
      <c r="AH191" s="176"/>
      <c r="AI191" s="176"/>
      <c r="AJ191" s="168">
        <v>700</v>
      </c>
      <c r="AK191" s="168"/>
      <c r="AL191" s="25"/>
    </row>
    <row r="192" spans="2:38" x14ac:dyDescent="0.3">
      <c r="B192" s="23"/>
      <c r="C192" s="28"/>
      <c r="D192" s="15" t="s">
        <v>119</v>
      </c>
      <c r="E192" s="15">
        <v>1</v>
      </c>
      <c r="F192" s="34">
        <v>0.1</v>
      </c>
      <c r="G192" s="117">
        <f t="shared" si="130"/>
        <v>0.1</v>
      </c>
      <c r="H192" s="118">
        <v>1</v>
      </c>
      <c r="I192" s="117">
        <v>0</v>
      </c>
      <c r="J192" s="117">
        <f t="shared" si="131"/>
        <v>0</v>
      </c>
      <c r="K192" s="17"/>
      <c r="L192" s="17"/>
      <c r="M192" s="164">
        <v>6</v>
      </c>
      <c r="N192" s="164"/>
      <c r="O192" s="164">
        <v>3</v>
      </c>
      <c r="P192" s="164"/>
      <c r="Q192" s="164">
        <v>1</v>
      </c>
      <c r="R192" s="164"/>
      <c r="S192" s="164">
        <v>2</v>
      </c>
      <c r="T192" s="164"/>
      <c r="U192" s="164"/>
      <c r="V192" s="164"/>
      <c r="W192" s="164"/>
      <c r="X192" s="164"/>
      <c r="Y192" s="164"/>
      <c r="Z192" s="164"/>
      <c r="AA192" s="164"/>
      <c r="AB192" s="164">
        <f t="shared" si="96"/>
        <v>12</v>
      </c>
      <c r="AC192" s="165">
        <f t="shared" si="97"/>
        <v>6300</v>
      </c>
      <c r="AD192" s="166">
        <f t="shared" si="120"/>
        <v>75600</v>
      </c>
      <c r="AE192" s="167">
        <f t="shared" si="98"/>
        <v>403.2</v>
      </c>
      <c r="AF192" s="167"/>
      <c r="AG192" s="167">
        <f t="shared" si="121"/>
        <v>4838.3999999999996</v>
      </c>
      <c r="AH192" s="176"/>
      <c r="AI192" s="176"/>
      <c r="AJ192" s="168"/>
      <c r="AK192" s="168"/>
      <c r="AL192" s="25"/>
    </row>
    <row r="193" spans="2:38" x14ac:dyDescent="0.3">
      <c r="B193" s="23"/>
      <c r="C193" s="28"/>
      <c r="D193" s="15" t="s">
        <v>120</v>
      </c>
      <c r="E193" s="15">
        <v>1</v>
      </c>
      <c r="F193" s="34">
        <v>0.03</v>
      </c>
      <c r="G193" s="117">
        <f t="shared" si="130"/>
        <v>0.03</v>
      </c>
      <c r="H193" s="118">
        <v>1</v>
      </c>
      <c r="I193" s="117">
        <v>0</v>
      </c>
      <c r="J193" s="117">
        <f t="shared" si="131"/>
        <v>0</v>
      </c>
      <c r="K193" s="17"/>
      <c r="L193" s="17"/>
      <c r="M193" s="164">
        <v>3</v>
      </c>
      <c r="N193" s="164"/>
      <c r="O193" s="164">
        <v>2</v>
      </c>
      <c r="P193" s="164"/>
      <c r="Q193" s="164">
        <v>1</v>
      </c>
      <c r="R193" s="164"/>
      <c r="S193" s="164">
        <v>2</v>
      </c>
      <c r="T193" s="164"/>
      <c r="U193" s="164"/>
      <c r="V193" s="164"/>
      <c r="W193" s="164"/>
      <c r="X193" s="164"/>
      <c r="Y193" s="164"/>
      <c r="Z193" s="164"/>
      <c r="AA193" s="164"/>
      <c r="AB193" s="164">
        <f t="shared" si="96"/>
        <v>8</v>
      </c>
      <c r="AC193" s="165">
        <f t="shared" si="97"/>
        <v>6300</v>
      </c>
      <c r="AD193" s="166">
        <f t="shared" si="120"/>
        <v>50400</v>
      </c>
      <c r="AE193" s="167">
        <f t="shared" si="98"/>
        <v>403.2</v>
      </c>
      <c r="AF193" s="167"/>
      <c r="AG193" s="167">
        <f t="shared" si="121"/>
        <v>3225.6</v>
      </c>
      <c r="AH193" s="176"/>
      <c r="AI193" s="176"/>
      <c r="AJ193" s="168"/>
      <c r="AK193" s="168"/>
      <c r="AL193" s="25"/>
    </row>
    <row r="194" spans="2:38" x14ac:dyDescent="0.3">
      <c r="B194" s="23"/>
      <c r="C194" s="28" t="s">
        <v>210</v>
      </c>
      <c r="D194" s="15" t="s">
        <v>121</v>
      </c>
      <c r="E194" s="15">
        <v>1</v>
      </c>
      <c r="F194" s="34">
        <v>0.03</v>
      </c>
      <c r="G194" s="117">
        <f t="shared" si="130"/>
        <v>0.03</v>
      </c>
      <c r="H194" s="118">
        <v>1</v>
      </c>
      <c r="I194" s="117">
        <v>0</v>
      </c>
      <c r="J194" s="117">
        <f t="shared" si="131"/>
        <v>0</v>
      </c>
      <c r="K194" s="17"/>
      <c r="L194" s="17"/>
      <c r="M194" s="164">
        <v>29</v>
      </c>
      <c r="N194" s="164"/>
      <c r="O194" s="164">
        <v>20</v>
      </c>
      <c r="P194" s="164"/>
      <c r="Q194" s="164">
        <v>8</v>
      </c>
      <c r="R194" s="164"/>
      <c r="S194" s="164">
        <v>18</v>
      </c>
      <c r="T194" s="164"/>
      <c r="U194" s="164"/>
      <c r="V194" s="164"/>
      <c r="W194" s="164">
        <v>50</v>
      </c>
      <c r="X194" s="164"/>
      <c r="Y194" s="164"/>
      <c r="Z194" s="164"/>
      <c r="AA194" s="164"/>
      <c r="AB194" s="164">
        <f t="shared" si="96"/>
        <v>125</v>
      </c>
      <c r="AC194" s="165">
        <f t="shared" si="97"/>
        <v>6300</v>
      </c>
      <c r="AD194" s="166">
        <f t="shared" si="120"/>
        <v>787500</v>
      </c>
      <c r="AE194" s="167">
        <f t="shared" si="98"/>
        <v>403.2</v>
      </c>
      <c r="AF194" s="167"/>
      <c r="AG194" s="167">
        <f t="shared" si="121"/>
        <v>50400</v>
      </c>
      <c r="AH194" s="176"/>
      <c r="AI194" s="176"/>
      <c r="AJ194" s="168">
        <v>500</v>
      </c>
      <c r="AK194" s="168" t="s">
        <v>162</v>
      </c>
      <c r="AL194" s="25"/>
    </row>
    <row r="195" spans="2:38" x14ac:dyDescent="0.3">
      <c r="B195" s="23"/>
      <c r="C195" s="28" t="s">
        <v>211</v>
      </c>
      <c r="D195" s="15" t="s">
        <v>122</v>
      </c>
      <c r="E195" s="15">
        <v>1</v>
      </c>
      <c r="F195" s="34">
        <v>0.04</v>
      </c>
      <c r="G195" s="117">
        <f t="shared" si="130"/>
        <v>0.04</v>
      </c>
      <c r="H195" s="118">
        <v>1</v>
      </c>
      <c r="I195" s="117">
        <v>0</v>
      </c>
      <c r="J195" s="117">
        <f t="shared" si="131"/>
        <v>0</v>
      </c>
      <c r="K195" s="17"/>
      <c r="L195" s="17"/>
      <c r="M195" s="164">
        <v>6</v>
      </c>
      <c r="N195" s="164"/>
      <c r="O195" s="164">
        <v>4</v>
      </c>
      <c r="P195" s="164"/>
      <c r="Q195" s="164">
        <v>2</v>
      </c>
      <c r="R195" s="164"/>
      <c r="S195" s="164">
        <v>4</v>
      </c>
      <c r="T195" s="164"/>
      <c r="U195" s="164"/>
      <c r="V195" s="164"/>
      <c r="W195" s="164"/>
      <c r="X195" s="164"/>
      <c r="Y195" s="164"/>
      <c r="Z195" s="164"/>
      <c r="AA195" s="164"/>
      <c r="AB195" s="164">
        <f t="shared" si="96"/>
        <v>16</v>
      </c>
      <c r="AC195" s="165">
        <f t="shared" si="97"/>
        <v>6300</v>
      </c>
      <c r="AD195" s="166">
        <f t="shared" si="120"/>
        <v>100800</v>
      </c>
      <c r="AE195" s="167">
        <f t="shared" si="98"/>
        <v>403.2</v>
      </c>
      <c r="AF195" s="167"/>
      <c r="AG195" s="167">
        <f t="shared" si="121"/>
        <v>6451.2</v>
      </c>
      <c r="AH195" s="176"/>
      <c r="AI195" s="176"/>
      <c r="AJ195" s="168">
        <v>125</v>
      </c>
      <c r="AK195" s="168"/>
      <c r="AL195" s="25"/>
    </row>
    <row r="196" spans="2:38" x14ac:dyDescent="0.3">
      <c r="B196" s="23"/>
      <c r="C196" s="28"/>
      <c r="D196" s="15" t="s">
        <v>123</v>
      </c>
      <c r="E196" s="15">
        <v>1</v>
      </c>
      <c r="F196" s="34">
        <v>0.03</v>
      </c>
      <c r="G196" s="117">
        <f t="shared" si="130"/>
        <v>0.03</v>
      </c>
      <c r="H196" s="118">
        <v>1</v>
      </c>
      <c r="I196" s="117">
        <v>0</v>
      </c>
      <c r="J196" s="117">
        <f t="shared" si="131"/>
        <v>0</v>
      </c>
      <c r="K196" s="17"/>
      <c r="L196" s="17"/>
      <c r="M196" s="164">
        <v>7</v>
      </c>
      <c r="N196" s="164"/>
      <c r="O196" s="164">
        <v>10</v>
      </c>
      <c r="P196" s="164"/>
      <c r="Q196" s="164">
        <v>2</v>
      </c>
      <c r="R196" s="164"/>
      <c r="S196" s="164">
        <v>4</v>
      </c>
      <c r="T196" s="164"/>
      <c r="U196" s="164"/>
      <c r="V196" s="164"/>
      <c r="W196" s="164"/>
      <c r="X196" s="164"/>
      <c r="Y196" s="164"/>
      <c r="Z196" s="164"/>
      <c r="AA196" s="164"/>
      <c r="AB196" s="164">
        <f t="shared" si="96"/>
        <v>23</v>
      </c>
      <c r="AC196" s="165">
        <f t="shared" si="97"/>
        <v>6300</v>
      </c>
      <c r="AD196" s="166">
        <f t="shared" si="120"/>
        <v>144900</v>
      </c>
      <c r="AE196" s="167">
        <f t="shared" si="98"/>
        <v>403.2</v>
      </c>
      <c r="AF196" s="167"/>
      <c r="AG196" s="167">
        <f t="shared" si="121"/>
        <v>9273.6</v>
      </c>
      <c r="AH196" s="176"/>
      <c r="AI196" s="176"/>
      <c r="AJ196" s="168"/>
      <c r="AK196" s="168"/>
      <c r="AL196" s="25"/>
    </row>
    <row r="197" spans="2:38" ht="16.2" thickBot="1" x14ac:dyDescent="0.35">
      <c r="B197" s="23"/>
      <c r="C197" s="32"/>
      <c r="D197" s="16"/>
      <c r="E197" s="16"/>
      <c r="F197" s="35"/>
      <c r="G197" s="119">
        <f>SUM(G191:G196)</f>
        <v>0.25</v>
      </c>
      <c r="H197" s="118"/>
      <c r="I197" s="117"/>
      <c r="J197" s="119">
        <f>SUM(J191:J196)</f>
        <v>0</v>
      </c>
      <c r="K197" s="17"/>
      <c r="L197" s="17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>
        <f t="shared" si="96"/>
        <v>0</v>
      </c>
      <c r="AC197" s="165">
        <f t="shared" si="97"/>
        <v>6300</v>
      </c>
      <c r="AD197" s="109">
        <f>SUM(AD190:AD196)</f>
        <v>1335600</v>
      </c>
      <c r="AE197" s="172">
        <f>AE196</f>
        <v>403.2</v>
      </c>
      <c r="AF197" s="173"/>
      <c r="AG197" s="110">
        <f>SUM(AG190:AG196)</f>
        <v>85478.400000000009</v>
      </c>
      <c r="AH197" s="179"/>
      <c r="AI197" s="179"/>
      <c r="AJ197" s="180"/>
      <c r="AK197" s="180"/>
      <c r="AL197" s="25"/>
    </row>
    <row r="198" spans="2:38" ht="16.2" thickTop="1" x14ac:dyDescent="0.3">
      <c r="B198" s="23"/>
      <c r="C198" s="17"/>
      <c r="D198" s="17"/>
      <c r="E198" s="16"/>
      <c r="F198" s="35"/>
      <c r="G198" s="123"/>
      <c r="H198" s="124"/>
      <c r="I198" s="123"/>
      <c r="J198" s="123"/>
      <c r="K198" s="17"/>
      <c r="L198" s="17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70">
        <f t="shared" si="96"/>
        <v>0</v>
      </c>
      <c r="AC198" s="171">
        <f t="shared" si="97"/>
        <v>6300</v>
      </c>
      <c r="AD198" s="174">
        <f>-AD197</f>
        <v>-1335600</v>
      </c>
      <c r="AE198" s="175">
        <f>AE197</f>
        <v>403.2</v>
      </c>
      <c r="AF198" s="175"/>
      <c r="AG198" s="174">
        <f>-AG197</f>
        <v>-85478.400000000009</v>
      </c>
      <c r="AH198" s="159"/>
      <c r="AI198" s="159"/>
      <c r="AJ198" s="163"/>
      <c r="AK198" s="163"/>
      <c r="AL198" s="25"/>
    </row>
    <row r="199" spans="2:38" x14ac:dyDescent="0.3">
      <c r="B199" s="23"/>
      <c r="C199" s="28" t="s">
        <v>74</v>
      </c>
      <c r="D199" s="15"/>
      <c r="E199" s="15"/>
      <c r="F199" s="34"/>
      <c r="G199" s="117"/>
      <c r="H199" s="118"/>
      <c r="I199" s="117"/>
      <c r="J199" s="117"/>
      <c r="K199" s="17"/>
      <c r="L199" s="17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>
        <f t="shared" ref="AB199" si="132">SUM(M199:AA199)</f>
        <v>0</v>
      </c>
      <c r="AC199" s="165">
        <f>AC197</f>
        <v>6300</v>
      </c>
      <c r="AD199" s="166">
        <f t="shared" ref="AD199" si="133">AB199*AC199</f>
        <v>0</v>
      </c>
      <c r="AE199" s="167">
        <f>AE197</f>
        <v>403.2</v>
      </c>
      <c r="AF199" s="167"/>
      <c r="AG199" s="167">
        <f t="shared" ref="AG199" si="134">AB199*AE199</f>
        <v>0</v>
      </c>
      <c r="AH199" s="176"/>
      <c r="AI199" s="176"/>
      <c r="AJ199" s="168"/>
      <c r="AK199" s="168"/>
      <c r="AL199" s="25"/>
    </row>
    <row r="200" spans="2:38" x14ac:dyDescent="0.3">
      <c r="B200" s="23"/>
      <c r="C200" s="28"/>
      <c r="D200" s="15" t="s">
        <v>124</v>
      </c>
      <c r="E200" s="15">
        <v>1</v>
      </c>
      <c r="F200" s="34">
        <v>7.0000000000000007E-2</v>
      </c>
      <c r="G200" s="117">
        <f t="shared" ref="G200:G202" si="135">E200*F200</f>
        <v>7.0000000000000007E-2</v>
      </c>
      <c r="H200" s="118">
        <v>1</v>
      </c>
      <c r="I200" s="117">
        <v>0</v>
      </c>
      <c r="J200" s="117">
        <f t="shared" ref="J200:J202" si="136">H200*I200</f>
        <v>0</v>
      </c>
      <c r="K200" s="17"/>
      <c r="L200" s="17"/>
      <c r="M200" s="164">
        <v>14</v>
      </c>
      <c r="N200" s="164"/>
      <c r="O200" s="164">
        <v>15</v>
      </c>
      <c r="P200" s="164"/>
      <c r="Q200" s="164">
        <v>4</v>
      </c>
      <c r="R200" s="164"/>
      <c r="S200" s="164">
        <v>10</v>
      </c>
      <c r="T200" s="164"/>
      <c r="U200" s="164"/>
      <c r="V200" s="164"/>
      <c r="W200" s="164"/>
      <c r="X200" s="164"/>
      <c r="Y200" s="164"/>
      <c r="Z200" s="164"/>
      <c r="AA200" s="164"/>
      <c r="AB200" s="164">
        <f t="shared" si="96"/>
        <v>43</v>
      </c>
      <c r="AC200" s="165">
        <f>AC198</f>
        <v>6300</v>
      </c>
      <c r="AD200" s="166">
        <f t="shared" si="120"/>
        <v>270900</v>
      </c>
      <c r="AE200" s="167">
        <f>AE198</f>
        <v>403.2</v>
      </c>
      <c r="AF200" s="167"/>
      <c r="AG200" s="167">
        <f t="shared" si="121"/>
        <v>17337.599999999999</v>
      </c>
      <c r="AH200" s="176"/>
      <c r="AI200" s="176"/>
      <c r="AJ200" s="168"/>
      <c r="AK200" s="168"/>
      <c r="AL200" s="25"/>
    </row>
    <row r="201" spans="2:38" x14ac:dyDescent="0.3">
      <c r="B201" s="23"/>
      <c r="C201" s="28"/>
      <c r="D201" s="15" t="s">
        <v>125</v>
      </c>
      <c r="E201" s="15">
        <v>1</v>
      </c>
      <c r="F201" s="34">
        <v>0.04</v>
      </c>
      <c r="G201" s="117">
        <f t="shared" si="135"/>
        <v>0.04</v>
      </c>
      <c r="H201" s="118">
        <v>1</v>
      </c>
      <c r="I201" s="117">
        <v>0</v>
      </c>
      <c r="J201" s="117">
        <f t="shared" si="136"/>
        <v>0</v>
      </c>
      <c r="K201" s="17"/>
      <c r="L201" s="17"/>
      <c r="M201" s="164">
        <v>7</v>
      </c>
      <c r="N201" s="164"/>
      <c r="O201" s="164">
        <v>5</v>
      </c>
      <c r="P201" s="164"/>
      <c r="Q201" s="164">
        <v>2</v>
      </c>
      <c r="R201" s="164"/>
      <c r="S201" s="164">
        <v>4</v>
      </c>
      <c r="T201" s="164"/>
      <c r="U201" s="164"/>
      <c r="V201" s="164"/>
      <c r="W201" s="164"/>
      <c r="X201" s="164"/>
      <c r="Y201" s="164"/>
      <c r="Z201" s="164"/>
      <c r="AA201" s="164"/>
      <c r="AB201" s="164">
        <f t="shared" si="96"/>
        <v>18</v>
      </c>
      <c r="AC201" s="165">
        <f t="shared" si="97"/>
        <v>6300</v>
      </c>
      <c r="AD201" s="166">
        <f t="shared" si="120"/>
        <v>113400</v>
      </c>
      <c r="AE201" s="167">
        <f t="shared" si="98"/>
        <v>403.2</v>
      </c>
      <c r="AF201" s="167"/>
      <c r="AG201" s="167">
        <f t="shared" si="121"/>
        <v>7257.5999999999995</v>
      </c>
      <c r="AH201" s="176"/>
      <c r="AI201" s="176"/>
      <c r="AJ201" s="168"/>
      <c r="AK201" s="168"/>
      <c r="AL201" s="25"/>
    </row>
    <row r="202" spans="2:38" x14ac:dyDescent="0.3">
      <c r="B202" s="23"/>
      <c r="C202" s="28"/>
      <c r="D202" s="15" t="s">
        <v>126</v>
      </c>
      <c r="E202" s="15">
        <v>1</v>
      </c>
      <c r="F202" s="34">
        <v>0.04</v>
      </c>
      <c r="G202" s="117">
        <f t="shared" si="135"/>
        <v>0.04</v>
      </c>
      <c r="H202" s="118">
        <v>1</v>
      </c>
      <c r="I202" s="117">
        <v>-0.05</v>
      </c>
      <c r="J202" s="117">
        <f t="shared" si="136"/>
        <v>-0.05</v>
      </c>
      <c r="K202" s="17"/>
      <c r="L202" s="17"/>
      <c r="M202" s="164">
        <v>13</v>
      </c>
      <c r="N202" s="164"/>
      <c r="O202" s="164">
        <v>12</v>
      </c>
      <c r="P202" s="164"/>
      <c r="Q202" s="164">
        <v>3</v>
      </c>
      <c r="R202" s="164"/>
      <c r="S202" s="164">
        <v>6</v>
      </c>
      <c r="T202" s="164"/>
      <c r="U202" s="164"/>
      <c r="V202" s="164"/>
      <c r="W202" s="164"/>
      <c r="X202" s="164"/>
      <c r="Y202" s="164"/>
      <c r="Z202" s="164"/>
      <c r="AA202" s="164"/>
      <c r="AB202" s="164">
        <f t="shared" si="96"/>
        <v>34</v>
      </c>
      <c r="AC202" s="165">
        <f t="shared" si="97"/>
        <v>6300</v>
      </c>
      <c r="AD202" s="166">
        <f t="shared" si="120"/>
        <v>214200</v>
      </c>
      <c r="AE202" s="167">
        <f t="shared" si="98"/>
        <v>403.2</v>
      </c>
      <c r="AF202" s="167"/>
      <c r="AG202" s="167">
        <f t="shared" si="121"/>
        <v>13708.8</v>
      </c>
      <c r="AH202" s="176"/>
      <c r="AI202" s="176"/>
      <c r="AJ202" s="168"/>
      <c r="AK202" s="168"/>
      <c r="AL202" s="25"/>
    </row>
    <row r="203" spans="2:38" ht="16.2" thickBot="1" x14ac:dyDescent="0.35">
      <c r="B203" s="23"/>
      <c r="C203" s="32"/>
      <c r="D203" s="16"/>
      <c r="E203" s="16"/>
      <c r="F203" s="35"/>
      <c r="G203" s="119">
        <f>SUM(G200:G202)</f>
        <v>0.15000000000000002</v>
      </c>
      <c r="H203" s="118"/>
      <c r="I203" s="117"/>
      <c r="J203" s="119">
        <f>SUM(J200:J202)</f>
        <v>-0.05</v>
      </c>
      <c r="K203" s="17"/>
      <c r="L203" s="17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>
        <f t="shared" si="96"/>
        <v>0</v>
      </c>
      <c r="AC203" s="165">
        <f t="shared" si="97"/>
        <v>6300</v>
      </c>
      <c r="AD203" s="109">
        <f>SUM(AD196:AD202)</f>
        <v>743400</v>
      </c>
      <c r="AE203" s="172">
        <f>AE202</f>
        <v>403.2</v>
      </c>
      <c r="AF203" s="173"/>
      <c r="AG203" s="110">
        <f>SUM(AG196:AG202)</f>
        <v>47577.600000000006</v>
      </c>
      <c r="AH203" s="176"/>
      <c r="AI203" s="176"/>
      <c r="AJ203" s="168"/>
      <c r="AK203" s="168"/>
      <c r="AL203" s="25"/>
    </row>
    <row r="204" spans="2:38" ht="16.2" thickTop="1" x14ac:dyDescent="0.3">
      <c r="B204" s="23"/>
      <c r="C204" s="17"/>
      <c r="D204" s="17"/>
      <c r="E204" s="16"/>
      <c r="F204" s="35"/>
      <c r="G204" s="123"/>
      <c r="H204" s="124"/>
      <c r="I204" s="123"/>
      <c r="J204" s="123"/>
      <c r="K204" s="17"/>
      <c r="L204" s="17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70">
        <f t="shared" si="96"/>
        <v>0</v>
      </c>
      <c r="AC204" s="171">
        <f t="shared" si="97"/>
        <v>6300</v>
      </c>
      <c r="AD204" s="174">
        <f>-AD203</f>
        <v>-743400</v>
      </c>
      <c r="AE204" s="175">
        <f>AE203</f>
        <v>403.2</v>
      </c>
      <c r="AF204" s="175"/>
      <c r="AG204" s="174">
        <f>-AG203</f>
        <v>-47577.600000000006</v>
      </c>
      <c r="AH204" s="159"/>
      <c r="AI204" s="159"/>
      <c r="AJ204" s="163"/>
      <c r="AK204" s="163"/>
      <c r="AL204" s="25"/>
    </row>
    <row r="205" spans="2:38" x14ac:dyDescent="0.3">
      <c r="B205" s="23"/>
      <c r="C205" s="28" t="s">
        <v>76</v>
      </c>
      <c r="D205" s="15"/>
      <c r="E205" s="15">
        <v>1</v>
      </c>
      <c r="F205" s="34">
        <v>0.04</v>
      </c>
      <c r="G205" s="117">
        <f t="shared" ref="G205" si="137">E205*F205</f>
        <v>0.04</v>
      </c>
      <c r="H205" s="118">
        <v>1</v>
      </c>
      <c r="I205" s="117">
        <v>0</v>
      </c>
      <c r="J205" s="117">
        <f t="shared" ref="J205" si="138">H205*I205</f>
        <v>0</v>
      </c>
      <c r="K205" s="17"/>
      <c r="L205" s="17"/>
      <c r="M205" s="164">
        <v>7</v>
      </c>
      <c r="N205" s="164"/>
      <c r="O205" s="164">
        <v>20</v>
      </c>
      <c r="P205" s="164"/>
      <c r="Q205" s="164">
        <v>4</v>
      </c>
      <c r="R205" s="164"/>
      <c r="S205" s="164">
        <v>10</v>
      </c>
      <c r="T205" s="164"/>
      <c r="U205" s="164">
        <v>30</v>
      </c>
      <c r="V205" s="164"/>
      <c r="W205" s="164"/>
      <c r="X205" s="164"/>
      <c r="Y205" s="164"/>
      <c r="Z205" s="164"/>
      <c r="AA205" s="164"/>
      <c r="AB205" s="164">
        <f t="shared" ref="AB205" si="139">SUM(M205:AA205)</f>
        <v>71</v>
      </c>
      <c r="AC205" s="165">
        <f>AC203</f>
        <v>6300</v>
      </c>
      <c r="AD205" s="166">
        <f t="shared" ref="AD205" si="140">AB205*AC205</f>
        <v>447300</v>
      </c>
      <c r="AE205" s="167">
        <f>AE203</f>
        <v>403.2</v>
      </c>
      <c r="AF205" s="167"/>
      <c r="AG205" s="167">
        <f t="shared" ref="AG205" si="141">AB205*AE205</f>
        <v>28627.200000000001</v>
      </c>
      <c r="AH205" s="176"/>
      <c r="AI205" s="176"/>
      <c r="AJ205" s="168">
        <v>250</v>
      </c>
      <c r="AK205" s="168" t="s">
        <v>198</v>
      </c>
      <c r="AL205" s="25"/>
    </row>
    <row r="206" spans="2:38" x14ac:dyDescent="0.3">
      <c r="B206" s="23"/>
      <c r="C206" s="28"/>
      <c r="D206" s="15" t="s">
        <v>127</v>
      </c>
      <c r="E206" s="15">
        <v>1</v>
      </c>
      <c r="F206" s="34">
        <v>0.04</v>
      </c>
      <c r="G206" s="117">
        <f t="shared" ref="G206:G208" si="142">E206*F206</f>
        <v>0.04</v>
      </c>
      <c r="H206" s="118">
        <v>1</v>
      </c>
      <c r="I206" s="117">
        <v>0</v>
      </c>
      <c r="J206" s="117">
        <f t="shared" ref="J206:J208" si="143">H206*I206</f>
        <v>0</v>
      </c>
      <c r="K206" s="17"/>
      <c r="L206" s="17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>
        <f t="shared" si="96"/>
        <v>0</v>
      </c>
      <c r="AC206" s="165">
        <f>AC204</f>
        <v>6300</v>
      </c>
      <c r="AD206" s="166">
        <f t="shared" si="120"/>
        <v>0</v>
      </c>
      <c r="AE206" s="167">
        <f>AE204</f>
        <v>403.2</v>
      </c>
      <c r="AF206" s="167"/>
      <c r="AG206" s="167">
        <f t="shared" si="121"/>
        <v>0</v>
      </c>
      <c r="AH206" s="176"/>
      <c r="AI206" s="176"/>
      <c r="AJ206" s="168">
        <v>250</v>
      </c>
      <c r="AK206" s="168" t="s">
        <v>162</v>
      </c>
      <c r="AL206" s="25"/>
    </row>
    <row r="207" spans="2:38" x14ac:dyDescent="0.3">
      <c r="B207" s="23"/>
      <c r="C207" s="28"/>
      <c r="D207" s="15" t="s">
        <v>75</v>
      </c>
      <c r="E207" s="15">
        <v>1</v>
      </c>
      <c r="F207" s="34">
        <v>0</v>
      </c>
      <c r="G207" s="117">
        <f t="shared" si="142"/>
        <v>0</v>
      </c>
      <c r="H207" s="118">
        <v>1</v>
      </c>
      <c r="I207" s="117">
        <v>-0.05</v>
      </c>
      <c r="J207" s="117">
        <f t="shared" si="143"/>
        <v>-0.05</v>
      </c>
      <c r="K207" s="17"/>
      <c r="L207" s="17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>
        <f t="shared" si="96"/>
        <v>0</v>
      </c>
      <c r="AC207" s="165">
        <f t="shared" si="97"/>
        <v>6300</v>
      </c>
      <c r="AD207" s="166">
        <f t="shared" si="120"/>
        <v>0</v>
      </c>
      <c r="AE207" s="167">
        <f t="shared" si="98"/>
        <v>403.2</v>
      </c>
      <c r="AF207" s="167"/>
      <c r="AG207" s="167">
        <f t="shared" si="121"/>
        <v>0</v>
      </c>
      <c r="AH207" s="176"/>
      <c r="AI207" s="176"/>
      <c r="AJ207" s="168"/>
      <c r="AK207" s="168"/>
      <c r="AL207" s="25"/>
    </row>
    <row r="208" spans="2:38" x14ac:dyDescent="0.3">
      <c r="B208" s="23"/>
      <c r="C208" s="28"/>
      <c r="D208" s="15" t="s">
        <v>128</v>
      </c>
      <c r="E208" s="15">
        <v>1</v>
      </c>
      <c r="F208" s="34">
        <v>0.02</v>
      </c>
      <c r="G208" s="117">
        <f t="shared" si="142"/>
        <v>0.02</v>
      </c>
      <c r="H208" s="118">
        <v>1</v>
      </c>
      <c r="I208" s="117">
        <v>0</v>
      </c>
      <c r="J208" s="117">
        <f t="shared" si="143"/>
        <v>0</v>
      </c>
      <c r="K208" s="17"/>
      <c r="L208" s="17"/>
      <c r="M208" s="164">
        <v>2</v>
      </c>
      <c r="N208" s="164"/>
      <c r="O208" s="164">
        <v>4</v>
      </c>
      <c r="P208" s="164"/>
      <c r="Q208" s="164">
        <v>2</v>
      </c>
      <c r="R208" s="164"/>
      <c r="S208" s="164">
        <v>4</v>
      </c>
      <c r="T208" s="164"/>
      <c r="U208" s="164">
        <v>15</v>
      </c>
      <c r="V208" s="164"/>
      <c r="W208" s="164">
        <v>20</v>
      </c>
      <c r="X208" s="164"/>
      <c r="Y208" s="164"/>
      <c r="Z208" s="164">
        <v>10</v>
      </c>
      <c r="AA208" s="164"/>
      <c r="AB208" s="164">
        <f t="shared" si="96"/>
        <v>57</v>
      </c>
      <c r="AC208" s="165">
        <f t="shared" si="97"/>
        <v>6300</v>
      </c>
      <c r="AD208" s="166">
        <f t="shared" si="120"/>
        <v>359100</v>
      </c>
      <c r="AE208" s="167">
        <f t="shared" si="98"/>
        <v>403.2</v>
      </c>
      <c r="AF208" s="167"/>
      <c r="AG208" s="167">
        <f t="shared" si="121"/>
        <v>22982.399999999998</v>
      </c>
      <c r="AH208" s="176"/>
      <c r="AI208" s="176"/>
      <c r="AJ208" s="168">
        <v>100</v>
      </c>
      <c r="AK208" s="168" t="s">
        <v>212</v>
      </c>
      <c r="AL208" s="25"/>
    </row>
    <row r="209" spans="2:38" ht="16.2" thickBot="1" x14ac:dyDescent="0.35">
      <c r="B209" s="23"/>
      <c r="C209" s="32"/>
      <c r="D209" s="16"/>
      <c r="E209" s="16"/>
      <c r="F209" s="35"/>
      <c r="G209" s="119">
        <f>SUM(G206:G208)</f>
        <v>0.06</v>
      </c>
      <c r="H209" s="118"/>
      <c r="I209" s="117"/>
      <c r="J209" s="119">
        <f>SUM(J206:J208)</f>
        <v>-0.05</v>
      </c>
      <c r="K209" s="17"/>
      <c r="L209" s="17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>
        <f t="shared" si="96"/>
        <v>0</v>
      </c>
      <c r="AC209" s="171">
        <f t="shared" si="97"/>
        <v>6300</v>
      </c>
      <c r="AD209" s="109">
        <f>SUM(AD205:AD208)</f>
        <v>806400</v>
      </c>
      <c r="AE209" s="172">
        <f>AE208</f>
        <v>403.2</v>
      </c>
      <c r="AF209" s="173"/>
      <c r="AG209" s="110">
        <f>SUM(AG205:AG208)</f>
        <v>51609.599999999999</v>
      </c>
      <c r="AH209" s="179"/>
      <c r="AI209" s="179"/>
      <c r="AJ209" s="180"/>
      <c r="AK209" s="180"/>
      <c r="AL209" s="25"/>
    </row>
    <row r="210" spans="2:38" ht="16.2" thickTop="1" x14ac:dyDescent="0.3">
      <c r="B210" s="23"/>
      <c r="C210" s="32"/>
      <c r="D210" s="16"/>
      <c r="E210" s="16"/>
      <c r="F210" s="35"/>
      <c r="G210" s="123"/>
      <c r="H210" s="124"/>
      <c r="I210" s="123"/>
      <c r="J210" s="123"/>
      <c r="K210" s="17"/>
      <c r="L210" s="17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70">
        <f t="shared" si="96"/>
        <v>0</v>
      </c>
      <c r="AC210" s="171">
        <f t="shared" si="97"/>
        <v>6300</v>
      </c>
      <c r="AD210" s="174">
        <f>-AD209</f>
        <v>-806400</v>
      </c>
      <c r="AE210" s="175">
        <f>AE209</f>
        <v>403.2</v>
      </c>
      <c r="AF210" s="175"/>
      <c r="AG210" s="174">
        <f>-AG209</f>
        <v>-51609.599999999999</v>
      </c>
      <c r="AH210" s="159"/>
      <c r="AI210" s="159"/>
      <c r="AJ210" s="163"/>
      <c r="AK210" s="163"/>
      <c r="AL210" s="25"/>
    </row>
    <row r="211" spans="2:38" x14ac:dyDescent="0.3">
      <c r="B211" s="23"/>
      <c r="C211" s="28" t="s">
        <v>129</v>
      </c>
      <c r="D211" s="15" t="s">
        <v>213</v>
      </c>
      <c r="E211" s="15">
        <v>1</v>
      </c>
      <c r="F211" s="29">
        <v>0.04</v>
      </c>
      <c r="G211" s="117"/>
      <c r="H211" s="118"/>
      <c r="I211" s="117"/>
      <c r="J211" s="117"/>
      <c r="K211" s="17"/>
      <c r="L211" s="17"/>
      <c r="M211" s="164">
        <v>15</v>
      </c>
      <c r="N211" s="164"/>
      <c r="O211" s="164">
        <v>8</v>
      </c>
      <c r="P211" s="164"/>
      <c r="Q211" s="164">
        <v>4</v>
      </c>
      <c r="R211" s="164"/>
      <c r="S211" s="164">
        <v>8</v>
      </c>
      <c r="T211" s="164"/>
      <c r="U211" s="164">
        <v>15</v>
      </c>
      <c r="V211" s="164"/>
      <c r="W211" s="164"/>
      <c r="X211" s="164"/>
      <c r="Y211" s="164"/>
      <c r="Z211" s="164">
        <v>15</v>
      </c>
      <c r="AA211" s="164"/>
      <c r="AB211" s="164">
        <f t="shared" si="96"/>
        <v>65</v>
      </c>
      <c r="AC211" s="165">
        <f>AC208</f>
        <v>6300</v>
      </c>
      <c r="AD211" s="166">
        <f t="shared" ref="AD211:AD212" si="144">AB211*AC211</f>
        <v>409500</v>
      </c>
      <c r="AE211" s="167">
        <f>AE208</f>
        <v>403.2</v>
      </c>
      <c r="AF211" s="167"/>
      <c r="AG211" s="167">
        <f t="shared" ref="AG211:AG212" si="145">AB211*AE211</f>
        <v>26208</v>
      </c>
      <c r="AH211" s="176"/>
      <c r="AI211" s="176"/>
      <c r="AJ211" s="168"/>
      <c r="AK211" s="168"/>
      <c r="AL211" s="25"/>
    </row>
    <row r="212" spans="2:38" x14ac:dyDescent="0.3">
      <c r="B212" s="23"/>
      <c r="C212" s="28"/>
      <c r="D212" s="15" t="s">
        <v>219</v>
      </c>
      <c r="E212" s="15">
        <v>1</v>
      </c>
      <c r="F212" s="29">
        <v>0.04</v>
      </c>
      <c r="G212" s="129"/>
      <c r="H212" s="130"/>
      <c r="I212" s="129"/>
      <c r="J212" s="129"/>
      <c r="K212" s="17"/>
      <c r="L212" s="17"/>
      <c r="M212" s="164">
        <v>5</v>
      </c>
      <c r="N212" s="164"/>
      <c r="O212" s="164">
        <v>15</v>
      </c>
      <c r="P212" s="164"/>
      <c r="Q212" s="164">
        <v>6</v>
      </c>
      <c r="R212" s="164"/>
      <c r="S212" s="164">
        <v>20</v>
      </c>
      <c r="T212" s="164"/>
      <c r="U212" s="164">
        <v>25</v>
      </c>
      <c r="V212" s="164"/>
      <c r="W212" s="164"/>
      <c r="X212" s="164"/>
      <c r="Y212" s="164"/>
      <c r="Z212" s="164">
        <v>10</v>
      </c>
      <c r="AA212" s="164"/>
      <c r="AB212" s="164">
        <f t="shared" si="96"/>
        <v>81</v>
      </c>
      <c r="AC212" s="165">
        <f>AC208</f>
        <v>6300</v>
      </c>
      <c r="AD212" s="166">
        <f t="shared" si="144"/>
        <v>510300</v>
      </c>
      <c r="AE212" s="167">
        <f>AE208</f>
        <v>403.2</v>
      </c>
      <c r="AF212" s="167"/>
      <c r="AG212" s="167">
        <f t="shared" si="145"/>
        <v>32659.200000000001</v>
      </c>
      <c r="AH212" s="176"/>
      <c r="AI212" s="176"/>
      <c r="AJ212" s="168"/>
      <c r="AK212" s="168"/>
      <c r="AL212" s="25"/>
    </row>
    <row r="213" spans="2:38" x14ac:dyDescent="0.3">
      <c r="B213" s="23"/>
      <c r="C213" s="28"/>
      <c r="D213" s="15" t="s">
        <v>215</v>
      </c>
      <c r="E213" s="15">
        <v>1</v>
      </c>
      <c r="F213" s="29">
        <v>0.04</v>
      </c>
      <c r="G213" s="129"/>
      <c r="H213" s="130"/>
      <c r="I213" s="129"/>
      <c r="J213" s="129"/>
      <c r="K213" s="17"/>
      <c r="L213" s="17"/>
      <c r="M213" s="164">
        <v>23</v>
      </c>
      <c r="N213" s="164"/>
      <c r="O213" s="164">
        <v>10</v>
      </c>
      <c r="P213" s="164"/>
      <c r="Q213" s="164">
        <v>4</v>
      </c>
      <c r="R213" s="164"/>
      <c r="S213" s="164">
        <v>8</v>
      </c>
      <c r="T213" s="164"/>
      <c r="U213" s="164"/>
      <c r="V213" s="164"/>
      <c r="W213" s="164">
        <v>20</v>
      </c>
      <c r="X213" s="164"/>
      <c r="Y213" s="164"/>
      <c r="Z213" s="164"/>
      <c r="AA213" s="164"/>
      <c r="AB213" s="164">
        <f t="shared" ref="AB213" si="146">SUM(M213:AA213)</f>
        <v>65</v>
      </c>
      <c r="AC213" s="165">
        <f>AC209</f>
        <v>6300</v>
      </c>
      <c r="AD213" s="166">
        <f t="shared" ref="AD213" si="147">AB213*AC213</f>
        <v>409500</v>
      </c>
      <c r="AE213" s="167">
        <f>AE209</f>
        <v>403.2</v>
      </c>
      <c r="AF213" s="167"/>
      <c r="AG213" s="167">
        <f t="shared" ref="AG213" si="148">AB213*AE213</f>
        <v>26208</v>
      </c>
      <c r="AH213" s="176"/>
      <c r="AI213" s="176"/>
      <c r="AJ213" s="168">
        <v>500</v>
      </c>
      <c r="AK213" s="168"/>
      <c r="AL213" s="25"/>
    </row>
    <row r="214" spans="2:38" ht="16.2" thickBot="1" x14ac:dyDescent="0.35">
      <c r="B214" s="23"/>
      <c r="C214" s="28"/>
      <c r="D214" s="15" t="s">
        <v>77</v>
      </c>
      <c r="E214" s="15">
        <v>1</v>
      </c>
      <c r="F214" s="29">
        <v>0.04</v>
      </c>
      <c r="G214" s="131">
        <f t="shared" ref="G214" si="149">E214*F214</f>
        <v>0.04</v>
      </c>
      <c r="H214" s="118">
        <v>1</v>
      </c>
      <c r="I214" s="117">
        <v>0.01</v>
      </c>
      <c r="J214" s="131">
        <f t="shared" ref="J214" si="150">H214*I214</f>
        <v>0.01</v>
      </c>
      <c r="K214" s="17"/>
      <c r="L214" s="17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>
        <f t="shared" si="96"/>
        <v>0</v>
      </c>
      <c r="AC214" s="165">
        <f>AC210</f>
        <v>6300</v>
      </c>
      <c r="AD214" s="166">
        <f t="shared" si="120"/>
        <v>0</v>
      </c>
      <c r="AE214" s="167">
        <f>AE210</f>
        <v>403.2</v>
      </c>
      <c r="AF214" s="167"/>
      <c r="AG214" s="167">
        <f t="shared" si="121"/>
        <v>0</v>
      </c>
      <c r="AH214" s="176"/>
      <c r="AI214" s="176"/>
      <c r="AJ214" s="168"/>
      <c r="AK214" s="168"/>
      <c r="AL214" s="25"/>
    </row>
    <row r="215" spans="2:38" ht="16.8" thickTop="1" thickBot="1" x14ac:dyDescent="0.35">
      <c r="B215" s="23"/>
      <c r="C215" s="32"/>
      <c r="D215" s="16"/>
      <c r="E215" s="16"/>
      <c r="F215" s="35"/>
      <c r="G215" s="123"/>
      <c r="H215" s="124"/>
      <c r="I215" s="123"/>
      <c r="J215" s="123"/>
      <c r="K215" s="17"/>
      <c r="L215" s="17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70">
        <f t="shared" ref="AB215" si="151">SUM(M215:AA215)</f>
        <v>0</v>
      </c>
      <c r="AC215" s="171">
        <f>AC210</f>
        <v>6300</v>
      </c>
      <c r="AD215" s="109">
        <f>SUM(AD211:AD214)</f>
        <v>1329300</v>
      </c>
      <c r="AE215" s="172">
        <f>AE214</f>
        <v>403.2</v>
      </c>
      <c r="AF215" s="173"/>
      <c r="AG215" s="110">
        <f>SUM(AG211:AG214)</f>
        <v>85075.199999999997</v>
      </c>
      <c r="AH215" s="159"/>
      <c r="AI215" s="159"/>
      <c r="AJ215" s="163"/>
      <c r="AK215" s="163"/>
      <c r="AL215" s="25"/>
    </row>
    <row r="216" spans="2:38" ht="16.2" thickTop="1" x14ac:dyDescent="0.3">
      <c r="B216" s="23"/>
      <c r="C216" s="32"/>
      <c r="D216" s="16"/>
      <c r="E216" s="16"/>
      <c r="F216" s="35"/>
      <c r="G216" s="123"/>
      <c r="H216" s="124"/>
      <c r="I216" s="123"/>
      <c r="J216" s="123"/>
      <c r="K216" s="17"/>
      <c r="L216" s="17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70">
        <f t="shared" si="96"/>
        <v>0</v>
      </c>
      <c r="AC216" s="171">
        <f>AC214</f>
        <v>6300</v>
      </c>
      <c r="AD216" s="174">
        <f>-AD215</f>
        <v>-1329300</v>
      </c>
      <c r="AE216" s="175">
        <f>AE215</f>
        <v>403.2</v>
      </c>
      <c r="AF216" s="175"/>
      <c r="AG216" s="174">
        <f>-AG215</f>
        <v>-85075.199999999997</v>
      </c>
      <c r="AH216" s="159"/>
      <c r="AI216" s="159"/>
      <c r="AJ216" s="163"/>
      <c r="AK216" s="163"/>
      <c r="AL216" s="25"/>
    </row>
    <row r="217" spans="2:38" x14ac:dyDescent="0.3">
      <c r="B217" s="23"/>
      <c r="C217" s="28" t="s">
        <v>130</v>
      </c>
      <c r="D217" s="15"/>
      <c r="E217" s="15"/>
      <c r="F217" s="34"/>
      <c r="G217" s="117"/>
      <c r="H217" s="118"/>
      <c r="I217" s="117"/>
      <c r="J217" s="117"/>
      <c r="K217" s="17"/>
      <c r="L217" s="17"/>
      <c r="M217" s="164">
        <v>20</v>
      </c>
      <c r="N217" s="164"/>
      <c r="O217" s="164">
        <v>25</v>
      </c>
      <c r="P217" s="164"/>
      <c r="Q217" s="164">
        <v>7</v>
      </c>
      <c r="R217" s="164"/>
      <c r="S217" s="164">
        <v>14</v>
      </c>
      <c r="T217" s="164"/>
      <c r="U217" s="164"/>
      <c r="V217" s="164"/>
      <c r="W217" s="164"/>
      <c r="X217" s="164"/>
      <c r="Y217" s="164"/>
      <c r="Z217" s="164"/>
      <c r="AA217" s="164"/>
      <c r="AB217" s="164">
        <f t="shared" ref="AB217" si="152">SUM(M217:AA217)</f>
        <v>66</v>
      </c>
      <c r="AC217" s="165">
        <f>AC215</f>
        <v>6300</v>
      </c>
      <c r="AD217" s="166">
        <f t="shared" ref="AD217" si="153">AB217*AC217</f>
        <v>415800</v>
      </c>
      <c r="AE217" s="167">
        <f>AE215</f>
        <v>403.2</v>
      </c>
      <c r="AF217" s="167"/>
      <c r="AG217" s="167">
        <f t="shared" ref="AG217" si="154">AB217*AE217</f>
        <v>26611.200000000001</v>
      </c>
      <c r="AH217" s="176"/>
      <c r="AI217" s="176"/>
      <c r="AJ217" s="168"/>
      <c r="AK217" s="168"/>
      <c r="AL217" s="25"/>
    </row>
    <row r="218" spans="2:38" x14ac:dyDescent="0.3">
      <c r="B218" s="23"/>
      <c r="C218" s="28" t="s">
        <v>130</v>
      </c>
      <c r="D218" s="15" t="s">
        <v>131</v>
      </c>
      <c r="E218" s="15">
        <v>1</v>
      </c>
      <c r="F218" s="34">
        <v>0.02</v>
      </c>
      <c r="G218" s="117">
        <f t="shared" ref="G218:G219" si="155">E218*F218</f>
        <v>0.02</v>
      </c>
      <c r="H218" s="118">
        <v>1</v>
      </c>
      <c r="I218" s="117">
        <v>0</v>
      </c>
      <c r="J218" s="117">
        <f t="shared" ref="J218:J219" si="156">H218*I218</f>
        <v>0</v>
      </c>
      <c r="K218" s="17"/>
      <c r="L218" s="17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>
        <f t="shared" si="96"/>
        <v>0</v>
      </c>
      <c r="AC218" s="165">
        <f>AC216</f>
        <v>6300</v>
      </c>
      <c r="AD218" s="166">
        <f t="shared" si="120"/>
        <v>0</v>
      </c>
      <c r="AE218" s="167">
        <f>AE216</f>
        <v>403.2</v>
      </c>
      <c r="AF218" s="167"/>
      <c r="AG218" s="167">
        <f t="shared" si="121"/>
        <v>0</v>
      </c>
      <c r="AH218" s="176"/>
      <c r="AI218" s="176"/>
      <c r="AJ218" s="168"/>
      <c r="AK218" s="168"/>
      <c r="AL218" s="25"/>
    </row>
    <row r="219" spans="2:38" x14ac:dyDescent="0.3">
      <c r="B219" s="23"/>
      <c r="C219" s="28"/>
      <c r="D219" s="15" t="s">
        <v>78</v>
      </c>
      <c r="E219" s="15">
        <v>1</v>
      </c>
      <c r="F219" s="34">
        <v>0.04</v>
      </c>
      <c r="G219" s="117">
        <f t="shared" si="155"/>
        <v>0.04</v>
      </c>
      <c r="H219" s="118">
        <v>1</v>
      </c>
      <c r="I219" s="117">
        <v>-0.05</v>
      </c>
      <c r="J219" s="117">
        <f t="shared" si="156"/>
        <v>-0.05</v>
      </c>
      <c r="K219" s="17"/>
      <c r="L219" s="17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>
        <f t="shared" si="96"/>
        <v>0</v>
      </c>
      <c r="AC219" s="165">
        <f t="shared" si="97"/>
        <v>6300</v>
      </c>
      <c r="AD219" s="166">
        <f t="shared" si="120"/>
        <v>0</v>
      </c>
      <c r="AE219" s="167">
        <f t="shared" si="98"/>
        <v>403.2</v>
      </c>
      <c r="AF219" s="167"/>
      <c r="AG219" s="167">
        <f t="shared" si="121"/>
        <v>0</v>
      </c>
      <c r="AH219" s="176"/>
      <c r="AI219" s="176"/>
      <c r="AJ219" s="168"/>
      <c r="AK219" s="168"/>
      <c r="AL219" s="25"/>
    </row>
    <row r="220" spans="2:38" ht="16.2" thickBot="1" x14ac:dyDescent="0.35">
      <c r="B220" s="23"/>
      <c r="C220" s="32"/>
      <c r="D220" s="16"/>
      <c r="E220" s="16"/>
      <c r="F220" s="35"/>
      <c r="G220" s="119">
        <f>SUM(G218:G219)</f>
        <v>0.06</v>
      </c>
      <c r="H220" s="118"/>
      <c r="I220" s="117"/>
      <c r="J220" s="119">
        <f>SUM(J218:J219)</f>
        <v>-0.05</v>
      </c>
      <c r="K220" s="17"/>
      <c r="L220" s="17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>
        <f t="shared" si="96"/>
        <v>0</v>
      </c>
      <c r="AC220" s="171">
        <f t="shared" si="97"/>
        <v>6300</v>
      </c>
      <c r="AD220" s="109">
        <f>SUM(AD217:AD219)</f>
        <v>415800</v>
      </c>
      <c r="AE220" s="172">
        <f>AE219</f>
        <v>403.2</v>
      </c>
      <c r="AF220" s="173"/>
      <c r="AG220" s="110">
        <f>SUM(AG217:AG219)</f>
        <v>26611.200000000001</v>
      </c>
      <c r="AH220" s="179"/>
      <c r="AI220" s="179"/>
      <c r="AJ220" s="180"/>
      <c r="AK220" s="180"/>
      <c r="AL220" s="25"/>
    </row>
    <row r="221" spans="2:38" ht="16.2" thickTop="1" x14ac:dyDescent="0.3">
      <c r="B221" s="23"/>
      <c r="C221" s="32"/>
      <c r="D221" s="16"/>
      <c r="E221" s="16"/>
      <c r="F221" s="35"/>
      <c r="G221" s="123"/>
      <c r="H221" s="124"/>
      <c r="I221" s="123"/>
      <c r="J221" s="123"/>
      <c r="K221" s="17"/>
      <c r="L221" s="17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70">
        <f t="shared" si="96"/>
        <v>0</v>
      </c>
      <c r="AC221" s="171">
        <f t="shared" si="97"/>
        <v>6300</v>
      </c>
      <c r="AD221" s="174">
        <f>-AD220</f>
        <v>-415800</v>
      </c>
      <c r="AE221" s="175">
        <f>AE220</f>
        <v>403.2</v>
      </c>
      <c r="AF221" s="175"/>
      <c r="AG221" s="174">
        <f>-AG220</f>
        <v>-26611.200000000001</v>
      </c>
      <c r="AH221" s="159"/>
      <c r="AI221" s="159"/>
      <c r="AJ221" s="163"/>
      <c r="AK221" s="163"/>
      <c r="AL221" s="25"/>
    </row>
    <row r="222" spans="2:38" ht="16.2" thickBot="1" x14ac:dyDescent="0.35">
      <c r="B222" s="23"/>
      <c r="C222" s="28" t="s">
        <v>79</v>
      </c>
      <c r="D222" s="15" t="s">
        <v>132</v>
      </c>
      <c r="E222" s="15">
        <v>1</v>
      </c>
      <c r="F222" s="29">
        <v>0.03</v>
      </c>
      <c r="G222" s="119">
        <f t="shared" ref="G222" si="157">E222*F222</f>
        <v>0.03</v>
      </c>
      <c r="H222" s="118">
        <v>1</v>
      </c>
      <c r="I222" s="117">
        <v>0.01</v>
      </c>
      <c r="J222" s="119">
        <f t="shared" ref="J222" si="158">H222*I222</f>
        <v>0.01</v>
      </c>
      <c r="K222" s="17"/>
      <c r="L222" s="17"/>
      <c r="M222" s="164">
        <v>4</v>
      </c>
      <c r="N222" s="164"/>
      <c r="O222" s="164">
        <v>5</v>
      </c>
      <c r="P222" s="164"/>
      <c r="Q222" s="164">
        <v>20</v>
      </c>
      <c r="R222" s="164"/>
      <c r="S222" s="164">
        <v>30</v>
      </c>
      <c r="T222" s="164"/>
      <c r="U222" s="164">
        <v>20</v>
      </c>
      <c r="V222" s="164"/>
      <c r="W222" s="164">
        <v>20</v>
      </c>
      <c r="X222" s="164"/>
      <c r="Y222" s="164"/>
      <c r="Z222" s="164">
        <v>100</v>
      </c>
      <c r="AA222" s="164"/>
      <c r="AB222" s="164">
        <f t="shared" si="96"/>
        <v>199</v>
      </c>
      <c r="AC222" s="165">
        <f t="shared" si="97"/>
        <v>6300</v>
      </c>
      <c r="AD222" s="166">
        <f t="shared" si="120"/>
        <v>1253700</v>
      </c>
      <c r="AE222" s="167">
        <f t="shared" si="98"/>
        <v>403.2</v>
      </c>
      <c r="AF222" s="167"/>
      <c r="AG222" s="167">
        <f t="shared" si="121"/>
        <v>80236.800000000003</v>
      </c>
      <c r="AH222" s="176"/>
      <c r="AI222" s="176"/>
      <c r="AJ222" s="168"/>
      <c r="AK222" s="168"/>
      <c r="AL222" s="25"/>
    </row>
    <row r="223" spans="2:38" ht="16.8" thickTop="1" thickBot="1" x14ac:dyDescent="0.35">
      <c r="B223" s="23"/>
      <c r="C223" s="32"/>
      <c r="D223" s="16"/>
      <c r="E223" s="16"/>
      <c r="F223" s="35"/>
      <c r="G223" s="123"/>
      <c r="H223" s="124"/>
      <c r="I223" s="123"/>
      <c r="J223" s="123"/>
      <c r="K223" s="17"/>
      <c r="L223" s="17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70">
        <f t="shared" ref="AB223" si="159">SUM(M223:AA223)</f>
        <v>0</v>
      </c>
      <c r="AC223" s="171">
        <f>AC221</f>
        <v>6300</v>
      </c>
      <c r="AD223" s="109">
        <f>SUM(AD222)</f>
        <v>1253700</v>
      </c>
      <c r="AE223" s="172">
        <f>AE222</f>
        <v>403.2</v>
      </c>
      <c r="AF223" s="173"/>
      <c r="AG223" s="110">
        <f>SUM(AG222)</f>
        <v>80236.800000000003</v>
      </c>
      <c r="AH223" s="159"/>
      <c r="AI223" s="159"/>
      <c r="AJ223" s="163"/>
      <c r="AK223" s="163"/>
      <c r="AL223" s="25"/>
    </row>
    <row r="224" spans="2:38" ht="16.2" customHeight="1" thickTop="1" x14ac:dyDescent="0.3">
      <c r="B224" s="23"/>
      <c r="C224" s="32"/>
      <c r="D224" s="16"/>
      <c r="E224" s="16"/>
      <c r="F224" s="35"/>
      <c r="G224" s="123"/>
      <c r="H224" s="124"/>
      <c r="I224" s="123"/>
      <c r="J224" s="123"/>
      <c r="K224" s="17"/>
      <c r="L224" s="17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70">
        <f t="shared" si="96"/>
        <v>0</v>
      </c>
      <c r="AC224" s="171">
        <f>AC222</f>
        <v>6300</v>
      </c>
      <c r="AD224" s="174">
        <f>-AD223</f>
        <v>-1253700</v>
      </c>
      <c r="AE224" s="175">
        <f>AE223</f>
        <v>403.2</v>
      </c>
      <c r="AF224" s="175"/>
      <c r="AG224" s="174">
        <f>-AG223</f>
        <v>-80236.800000000003</v>
      </c>
      <c r="AH224" s="159"/>
      <c r="AI224" s="159"/>
      <c r="AJ224" s="163"/>
      <c r="AK224" s="163"/>
      <c r="AL224" s="25"/>
    </row>
    <row r="225" spans="2:38" ht="16.2" thickBot="1" x14ac:dyDescent="0.35">
      <c r="B225" s="23"/>
      <c r="C225" s="28" t="s">
        <v>80</v>
      </c>
      <c r="D225" s="15"/>
      <c r="E225" s="15">
        <v>1</v>
      </c>
      <c r="F225" s="29">
        <v>0.02</v>
      </c>
      <c r="G225" s="119"/>
      <c r="H225" s="118">
        <v>1</v>
      </c>
      <c r="I225" s="117">
        <v>0.01</v>
      </c>
      <c r="J225" s="119"/>
      <c r="K225" s="17"/>
      <c r="L225" s="17"/>
      <c r="M225" s="164">
        <v>10</v>
      </c>
      <c r="N225" s="164"/>
      <c r="O225" s="164">
        <v>5</v>
      </c>
      <c r="P225" s="164"/>
      <c r="Q225" s="164">
        <v>3</v>
      </c>
      <c r="R225" s="164"/>
      <c r="S225" s="164">
        <v>6</v>
      </c>
      <c r="T225" s="164"/>
      <c r="U225" s="164">
        <v>20</v>
      </c>
      <c r="V225" s="164"/>
      <c r="W225" s="164"/>
      <c r="X225" s="164"/>
      <c r="Y225" s="164"/>
      <c r="Z225" s="164"/>
      <c r="AA225" s="164"/>
      <c r="AB225" s="164">
        <f t="shared" si="96"/>
        <v>44</v>
      </c>
      <c r="AC225" s="165">
        <f t="shared" si="97"/>
        <v>6300</v>
      </c>
      <c r="AD225" s="166">
        <f t="shared" si="120"/>
        <v>277200</v>
      </c>
      <c r="AE225" s="167">
        <f t="shared" si="98"/>
        <v>403.2</v>
      </c>
      <c r="AF225" s="167"/>
      <c r="AG225" s="167">
        <f t="shared" si="121"/>
        <v>17740.8</v>
      </c>
      <c r="AH225" s="176"/>
      <c r="AI225" s="176"/>
      <c r="AJ225" s="168"/>
      <c r="AK225" s="168"/>
      <c r="AL225" s="25"/>
    </row>
    <row r="226" spans="2:38" ht="19.2" thickTop="1" thickBot="1" x14ac:dyDescent="0.4">
      <c r="B226" s="23"/>
      <c r="C226" s="28"/>
      <c r="D226" s="15" t="s">
        <v>133</v>
      </c>
      <c r="E226" s="15">
        <v>1</v>
      </c>
      <c r="F226" s="29">
        <v>0.02</v>
      </c>
      <c r="G226" s="119">
        <f t="shared" ref="G226" si="160">E226*F226</f>
        <v>0.02</v>
      </c>
      <c r="H226" s="118">
        <v>1</v>
      </c>
      <c r="I226" s="117">
        <v>0.01</v>
      </c>
      <c r="J226" s="119">
        <f t="shared" ref="J226" si="161">H226*I226</f>
        <v>0.01</v>
      </c>
      <c r="K226" s="17"/>
      <c r="L226" s="17"/>
      <c r="M226" s="181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>
        <f t="shared" ref="AB226" si="162">SUM(M226:AA226)</f>
        <v>0</v>
      </c>
      <c r="AC226" s="165">
        <f t="shared" si="97"/>
        <v>6300</v>
      </c>
      <c r="AD226" s="166">
        <f t="shared" ref="AD226" si="163">AB226*AC226</f>
        <v>0</v>
      </c>
      <c r="AE226" s="167">
        <f t="shared" si="98"/>
        <v>403.2</v>
      </c>
      <c r="AF226" s="167"/>
      <c r="AG226" s="167">
        <f t="shared" ref="AG226" si="164">AB226*AE226</f>
        <v>0</v>
      </c>
      <c r="AH226" s="176"/>
      <c r="AI226" s="176"/>
      <c r="AJ226" s="168"/>
      <c r="AK226" s="168"/>
      <c r="AL226" s="25"/>
    </row>
    <row r="227" spans="2:38" ht="19.2" thickTop="1" thickBot="1" x14ac:dyDescent="0.4">
      <c r="B227" s="23"/>
      <c r="C227" s="17"/>
      <c r="D227" s="17"/>
      <c r="E227" s="16"/>
      <c r="F227" s="35"/>
      <c r="G227" s="123"/>
      <c r="H227" s="124"/>
      <c r="I227" s="123"/>
      <c r="J227" s="123"/>
      <c r="K227" s="17"/>
      <c r="L227" s="17"/>
      <c r="M227" s="158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79">
        <f t="shared" si="96"/>
        <v>0</v>
      </c>
      <c r="AC227" s="171">
        <f>AC225</f>
        <v>6300</v>
      </c>
      <c r="AD227" s="109">
        <f>SUM(AD225:AD226)</f>
        <v>277200</v>
      </c>
      <c r="AE227" s="172">
        <f>AE226</f>
        <v>403.2</v>
      </c>
      <c r="AF227" s="173"/>
      <c r="AG227" s="110">
        <f>SUM(AG225:AG226)</f>
        <v>17740.8</v>
      </c>
      <c r="AH227" s="159"/>
      <c r="AI227" s="159"/>
      <c r="AJ227" s="163"/>
      <c r="AK227" s="163"/>
      <c r="AL227" s="25"/>
    </row>
    <row r="228" spans="2:38" ht="18.600000000000001" thickTop="1" x14ac:dyDescent="0.35">
      <c r="B228" s="23"/>
      <c r="C228" s="17"/>
      <c r="D228" s="17"/>
      <c r="E228" s="16"/>
      <c r="F228" s="35"/>
      <c r="G228" s="123"/>
      <c r="H228" s="124"/>
      <c r="I228" s="123"/>
      <c r="J228" s="123"/>
      <c r="K228" s="17"/>
      <c r="L228" s="17"/>
      <c r="M228" s="158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79">
        <f t="shared" si="96"/>
        <v>0</v>
      </c>
      <c r="AC228" s="171">
        <f t="shared" si="97"/>
        <v>6300</v>
      </c>
      <c r="AD228" s="174">
        <f>-AD227</f>
        <v>-277200</v>
      </c>
      <c r="AE228" s="175">
        <f>AE227</f>
        <v>403.2</v>
      </c>
      <c r="AF228" s="175"/>
      <c r="AG228" s="174">
        <f>-AG227</f>
        <v>-17740.8</v>
      </c>
      <c r="AH228" s="159"/>
      <c r="AI228" s="159"/>
      <c r="AJ228" s="163"/>
      <c r="AK228" s="163"/>
      <c r="AL228" s="25"/>
    </row>
    <row r="229" spans="2:38" ht="18" x14ac:dyDescent="0.35">
      <c r="B229" s="23"/>
      <c r="C229" s="38" t="s">
        <v>67</v>
      </c>
      <c r="D229" s="17"/>
      <c r="E229" s="17"/>
      <c r="F229" s="17"/>
      <c r="G229" s="116"/>
      <c r="H229" s="106"/>
      <c r="I229" s="116"/>
      <c r="J229" s="116"/>
      <c r="K229" s="17"/>
      <c r="L229" s="17"/>
      <c r="M229" s="158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79">
        <f t="shared" si="96"/>
        <v>0</v>
      </c>
      <c r="AC229" s="171">
        <f t="shared" si="97"/>
        <v>6300</v>
      </c>
      <c r="AD229" s="177">
        <f t="shared" ref="AD229" si="165">AB229*AC229</f>
        <v>0</v>
      </c>
      <c r="AE229" s="162">
        <f t="shared" si="98"/>
        <v>403.2</v>
      </c>
      <c r="AF229" s="162"/>
      <c r="AG229" s="162">
        <f t="shared" ref="AG229" si="166">AB229*AE229</f>
        <v>0</v>
      </c>
      <c r="AH229" s="159"/>
      <c r="AI229" s="159"/>
      <c r="AJ229" s="163"/>
      <c r="AK229" s="163"/>
      <c r="AL229" s="25"/>
    </row>
    <row r="230" spans="2:38" ht="18.600000000000001" thickBot="1" x14ac:dyDescent="0.4">
      <c r="B230" s="23"/>
      <c r="C230" s="39" t="s">
        <v>32</v>
      </c>
      <c r="D230" s="40">
        <v>1414500</v>
      </c>
      <c r="E230" s="39" t="s">
        <v>50</v>
      </c>
      <c r="F230" s="39"/>
      <c r="G230" s="126">
        <f>G121+G125+G127+G136+G146+G151+G161+G169+G175+G183+G188+G197+G203+G209+G214+G220+G222+G225</f>
        <v>2.13</v>
      </c>
      <c r="H230" s="127" t="s">
        <v>51</v>
      </c>
      <c r="I230" s="128"/>
      <c r="J230" s="126">
        <f>J121+J125+J127+J136+J146+J151+J161+J169+J175+J183+J188+J197+J203+J209+J214+J220+J222+J225</f>
        <v>5.0000000000000027E-3</v>
      </c>
      <c r="K230" s="17"/>
      <c r="L230" s="182" t="s">
        <v>152</v>
      </c>
      <c r="M230" s="183">
        <f>SUM(M3:M229)</f>
        <v>844.8</v>
      </c>
      <c r="N230" s="184"/>
      <c r="O230" s="183">
        <f>SUM(O3:O229)</f>
        <v>587</v>
      </c>
      <c r="P230" s="184"/>
      <c r="Q230" s="183">
        <f>SUM(Q3:Q229)</f>
        <v>180.5</v>
      </c>
      <c r="R230" s="184"/>
      <c r="S230" s="183">
        <f>SUM(S3:S229)</f>
        <v>382.5</v>
      </c>
      <c r="T230" s="184"/>
      <c r="U230" s="183">
        <f>SUM(U3:U229)</f>
        <v>458</v>
      </c>
      <c r="V230" s="185"/>
      <c r="W230" s="183">
        <f>SUM(W3:W229)</f>
        <v>388</v>
      </c>
      <c r="X230" s="158"/>
      <c r="Y230" s="158"/>
      <c r="Z230" s="183">
        <f>SUM(Z3:Z229)</f>
        <v>754</v>
      </c>
      <c r="AA230" s="186"/>
      <c r="AB230" s="182" t="s">
        <v>57</v>
      </c>
      <c r="AC230" s="182"/>
      <c r="AD230" s="187">
        <f>AD96</f>
        <v>5414040</v>
      </c>
      <c r="AE230" s="182"/>
      <c r="AF230" s="182"/>
      <c r="AG230" s="188">
        <f>AG96</f>
        <v>346498.55999999994</v>
      </c>
      <c r="AH230" s="159"/>
      <c r="AI230" s="159"/>
      <c r="AJ230" s="17"/>
      <c r="AK230" s="17"/>
      <c r="AL230" s="25"/>
    </row>
    <row r="231" spans="2:38" ht="18.600000000000001" thickTop="1" x14ac:dyDescent="0.35">
      <c r="B231" s="23"/>
      <c r="C231" s="17"/>
      <c r="D231" s="17"/>
      <c r="E231" s="17"/>
      <c r="F231" s="17"/>
      <c r="G231" s="116"/>
      <c r="H231" s="106"/>
      <c r="I231" s="116"/>
      <c r="J231" s="116"/>
      <c r="K231" s="17"/>
      <c r="L231" s="186"/>
      <c r="M231" s="185"/>
      <c r="N231" s="184"/>
      <c r="O231" s="185"/>
      <c r="P231" s="184"/>
      <c r="Q231" s="185"/>
      <c r="R231" s="184"/>
      <c r="S231" s="185"/>
      <c r="T231" s="184"/>
      <c r="U231" s="185">
        <f>U230*2</f>
        <v>916</v>
      </c>
      <c r="V231" s="185"/>
      <c r="W231" s="185">
        <f>W230*2</f>
        <v>776</v>
      </c>
      <c r="X231" s="158"/>
      <c r="Y231" s="158"/>
      <c r="Z231" s="185"/>
      <c r="AA231" s="158"/>
      <c r="AB231" s="189"/>
      <c r="AC231" s="190"/>
      <c r="AD231" s="191"/>
      <c r="AE231" s="192"/>
      <c r="AF231" s="192"/>
      <c r="AG231" s="192"/>
      <c r="AH231" s="159"/>
      <c r="AI231" s="159"/>
      <c r="AJ231" s="163"/>
      <c r="AK231" s="163"/>
      <c r="AL231" s="25"/>
    </row>
    <row r="232" spans="2:38" ht="23.4" x14ac:dyDescent="0.45">
      <c r="B232" s="23"/>
      <c r="C232" s="39" t="s">
        <v>134</v>
      </c>
      <c r="D232" s="40">
        <f>D230*G230</f>
        <v>3012885</v>
      </c>
      <c r="E232" s="17"/>
      <c r="F232" s="17"/>
      <c r="G232" s="116"/>
      <c r="H232" s="106"/>
      <c r="I232" s="116"/>
      <c r="J232" s="116"/>
      <c r="K232" s="17"/>
      <c r="L232" s="182" t="s">
        <v>216</v>
      </c>
      <c r="M232" s="183">
        <f>M230/5</f>
        <v>168.95999999999998</v>
      </c>
      <c r="N232" s="184"/>
      <c r="O232" s="183">
        <f>O230/5</f>
        <v>117.4</v>
      </c>
      <c r="P232" s="184"/>
      <c r="Q232" s="183">
        <f>Q230/5</f>
        <v>36.1</v>
      </c>
      <c r="R232" s="184"/>
      <c r="S232" s="183">
        <f>S230/5</f>
        <v>76.5</v>
      </c>
      <c r="T232" s="184"/>
      <c r="U232" s="183">
        <f>U230/5</f>
        <v>91.6</v>
      </c>
      <c r="V232" s="185"/>
      <c r="W232" s="183">
        <f>W230/5</f>
        <v>77.599999999999994</v>
      </c>
      <c r="X232" s="158"/>
      <c r="Y232" s="158"/>
      <c r="Z232" s="183">
        <f>Z230/5</f>
        <v>150.80000000000001</v>
      </c>
      <c r="AA232" s="158"/>
      <c r="AB232" s="193" t="s">
        <v>61</v>
      </c>
      <c r="AC232" s="194"/>
      <c r="AD232" s="195">
        <f>AD151+AD161+AD169+AD175+AD183+AD188+AD197+AD203+AD209+AD215+AD220+AD223+AD227</f>
        <v>17356500</v>
      </c>
      <c r="AE232" s="196"/>
      <c r="AF232" s="196"/>
      <c r="AG232" s="197">
        <f>AG151+AG161+AG169+AG175+AG183+AG188+AG197+AG203+AG209+AG215+AG220+AG223+AG227</f>
        <v>1110816</v>
      </c>
      <c r="AH232" s="159"/>
      <c r="AI232" s="159"/>
      <c r="AJ232" s="215" t="s">
        <v>224</v>
      </c>
      <c r="AK232" s="163"/>
      <c r="AL232" s="25"/>
    </row>
    <row r="233" spans="2:38" ht="18" x14ac:dyDescent="0.35">
      <c r="B233" s="23"/>
      <c r="C233" s="17"/>
      <c r="D233" s="42"/>
      <c r="E233" s="17"/>
      <c r="F233" s="17"/>
      <c r="G233" s="116"/>
      <c r="H233" s="106"/>
      <c r="I233" s="116"/>
      <c r="J233" s="116"/>
      <c r="K233" s="17"/>
      <c r="L233" s="186"/>
      <c r="M233" s="185"/>
      <c r="N233" s="184"/>
      <c r="O233" s="185"/>
      <c r="P233" s="184"/>
      <c r="Q233" s="185"/>
      <c r="R233" s="184"/>
      <c r="S233" s="185"/>
      <c r="T233" s="184"/>
      <c r="U233" s="185">
        <f>U232*2</f>
        <v>183.2</v>
      </c>
      <c r="V233" s="185"/>
      <c r="W233" s="185">
        <f>W232*2</f>
        <v>155.19999999999999</v>
      </c>
      <c r="X233" s="158"/>
      <c r="Y233" s="158"/>
      <c r="Z233" s="185"/>
      <c r="AA233" s="158"/>
      <c r="AB233" s="189"/>
      <c r="AC233" s="190"/>
      <c r="AD233" s="191"/>
      <c r="AE233" s="192"/>
      <c r="AF233" s="192"/>
      <c r="AG233" s="192"/>
      <c r="AH233" s="159"/>
      <c r="AI233" s="159"/>
      <c r="AJ233" s="163" t="s">
        <v>166</v>
      </c>
      <c r="AK233" s="163" t="s">
        <v>167</v>
      </c>
      <c r="AL233" s="25"/>
    </row>
    <row r="234" spans="2:38" ht="18.600000000000001" thickBot="1" x14ac:dyDescent="0.4">
      <c r="B234" s="23"/>
      <c r="C234" s="39" t="s">
        <v>135</v>
      </c>
      <c r="D234" s="40">
        <f>D230*J230</f>
        <v>7072.5000000000036</v>
      </c>
      <c r="E234" s="17"/>
      <c r="F234" s="17"/>
      <c r="G234" s="116"/>
      <c r="H234" s="106"/>
      <c r="I234" s="116"/>
      <c r="J234" s="116"/>
      <c r="K234" s="17"/>
      <c r="L234" s="198" t="s">
        <v>217</v>
      </c>
      <c r="M234" s="199">
        <f>M230*7</f>
        <v>5913.5999999999995</v>
      </c>
      <c r="N234" s="184"/>
      <c r="O234" s="199">
        <f>O230*7</f>
        <v>4109</v>
      </c>
      <c r="P234" s="184"/>
      <c r="Q234" s="199">
        <f>Q230*7</f>
        <v>1263.5</v>
      </c>
      <c r="R234" s="184"/>
      <c r="S234" s="199">
        <f>S230*7</f>
        <v>2677.5</v>
      </c>
      <c r="T234" s="184"/>
      <c r="U234" s="199">
        <f>U230*7</f>
        <v>3206</v>
      </c>
      <c r="V234" s="184"/>
      <c r="W234" s="199">
        <f>W230*7</f>
        <v>2716</v>
      </c>
      <c r="X234" s="159"/>
      <c r="Y234" s="159"/>
      <c r="Z234" s="199">
        <f>Z230*7</f>
        <v>5278</v>
      </c>
      <c r="AA234" s="158"/>
      <c r="AB234" s="200"/>
      <c r="AC234" s="201"/>
      <c r="AD234" s="113">
        <f>SUM(AD230:AD233)</f>
        <v>22770540</v>
      </c>
      <c r="AE234" s="202"/>
      <c r="AF234" s="202"/>
      <c r="AG234" s="114">
        <f>SUM(AG230:AG233)</f>
        <v>1457314.56</v>
      </c>
      <c r="AH234" s="158"/>
      <c r="AI234" s="218">
        <f>AD234*AH4</f>
        <v>1024674.2999999999</v>
      </c>
      <c r="AJ234" s="115">
        <f>SUM(AJ6:AJ229)</f>
        <v>19512.666666666668</v>
      </c>
      <c r="AK234" s="115">
        <f>AJ234*12</f>
        <v>234152</v>
      </c>
      <c r="AL234" s="25"/>
    </row>
    <row r="235" spans="2:38" ht="16.2" thickTop="1" x14ac:dyDescent="0.3">
      <c r="B235" s="23"/>
      <c r="C235" s="17"/>
      <c r="D235" s="17"/>
      <c r="E235" s="17"/>
      <c r="F235" s="17"/>
      <c r="G235" s="116"/>
      <c r="H235" s="106"/>
      <c r="I235" s="116"/>
      <c r="J235" s="116"/>
      <c r="K235" s="17"/>
      <c r="L235" s="17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79"/>
      <c r="AC235" s="171"/>
      <c r="AD235" s="177"/>
      <c r="AE235" s="162"/>
      <c r="AF235" s="162"/>
      <c r="AG235" s="162"/>
      <c r="AH235" s="159"/>
      <c r="AI235" s="159"/>
      <c r="AL235" s="25"/>
    </row>
    <row r="236" spans="2:38" ht="23.4" x14ac:dyDescent="0.45">
      <c r="B236" s="23"/>
      <c r="C236" s="15" t="s">
        <v>52</v>
      </c>
      <c r="D236" s="43">
        <f>D232-D234</f>
        <v>3005812.5</v>
      </c>
      <c r="E236" s="17"/>
      <c r="F236" s="17"/>
      <c r="G236" s="116"/>
      <c r="H236" s="106"/>
      <c r="I236" s="116"/>
      <c r="J236" s="116"/>
      <c r="K236" s="17"/>
      <c r="L236" s="17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79"/>
      <c r="AC236" s="171"/>
      <c r="AE236" s="162"/>
      <c r="AF236" s="162"/>
      <c r="AG236" s="216" t="s">
        <v>225</v>
      </c>
      <c r="AH236" s="159"/>
      <c r="AI236" s="159"/>
      <c r="AJ236" s="96" t="s">
        <v>220</v>
      </c>
      <c r="AK236" s="210" t="s">
        <v>220</v>
      </c>
      <c r="AL236" s="25"/>
    </row>
    <row r="237" spans="2:38" x14ac:dyDescent="0.3">
      <c r="B237" s="23"/>
      <c r="C237" s="16"/>
      <c r="D237" s="52"/>
      <c r="E237" s="17"/>
      <c r="F237" s="17"/>
      <c r="G237" s="116"/>
      <c r="H237" s="106"/>
      <c r="I237" s="116"/>
      <c r="J237" s="116"/>
      <c r="K237" s="17"/>
      <c r="L237" s="17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79"/>
      <c r="AC237" s="171"/>
      <c r="AE237" s="162"/>
      <c r="AF237" s="162"/>
      <c r="AG237" s="177"/>
      <c r="AH237" s="159"/>
      <c r="AI237" s="159"/>
      <c r="AJ237" s="103">
        <v>0.7</v>
      </c>
      <c r="AK237" s="210">
        <v>0.7</v>
      </c>
      <c r="AL237" s="25"/>
    </row>
    <row r="238" spans="2:38" ht="18" x14ac:dyDescent="0.35">
      <c r="B238" s="23"/>
      <c r="C238" s="53" t="s">
        <v>81</v>
      </c>
      <c r="D238" s="54">
        <v>0.67</v>
      </c>
      <c r="E238" s="17"/>
      <c r="F238" s="17"/>
      <c r="G238" s="116"/>
      <c r="H238" s="106"/>
      <c r="I238" s="116"/>
      <c r="J238" s="116"/>
      <c r="K238" s="17"/>
      <c r="L238" s="17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79"/>
      <c r="AC238" s="171"/>
      <c r="AE238" s="162"/>
      <c r="AF238" s="162"/>
      <c r="AG238" s="217" t="s">
        <v>226</v>
      </c>
      <c r="AH238" s="159"/>
      <c r="AI238" s="159"/>
      <c r="AJ238" s="213">
        <f>AJ234*AJ237</f>
        <v>13658.866666666667</v>
      </c>
      <c r="AK238" s="213">
        <f>AK234*AK237</f>
        <v>163906.4</v>
      </c>
      <c r="AL238" s="25"/>
    </row>
    <row r="239" spans="2:38" x14ac:dyDescent="0.3">
      <c r="B239" s="23"/>
      <c r="C239" s="55" t="s">
        <v>53</v>
      </c>
      <c r="D239" s="56">
        <f>D236*D238</f>
        <v>2013894.3750000002</v>
      </c>
      <c r="E239" s="17"/>
      <c r="F239" s="17"/>
      <c r="G239" s="116"/>
      <c r="H239" s="106"/>
      <c r="I239" s="116"/>
      <c r="J239" s="116"/>
      <c r="K239" s="17"/>
      <c r="L239" s="17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79"/>
      <c r="AC239" s="171"/>
      <c r="AD239" s="177"/>
      <c r="AE239" s="162"/>
      <c r="AF239" s="162"/>
      <c r="AG239" s="162"/>
      <c r="AH239" s="159"/>
      <c r="AI239" s="159"/>
      <c r="AJ239" s="211" t="s">
        <v>221</v>
      </c>
      <c r="AK239" s="212" t="s">
        <v>221</v>
      </c>
      <c r="AL239" s="25"/>
    </row>
    <row r="240" spans="2:38" x14ac:dyDescent="0.3">
      <c r="B240" s="23"/>
      <c r="C240" s="57" t="s">
        <v>82</v>
      </c>
      <c r="D240" s="58">
        <v>0.25</v>
      </c>
      <c r="E240" s="17"/>
      <c r="F240" s="17"/>
      <c r="G240" s="116"/>
      <c r="H240" s="106"/>
      <c r="I240" s="116"/>
      <c r="J240" s="116"/>
      <c r="K240" s="17"/>
      <c r="L240" s="17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79"/>
      <c r="AC240" s="171"/>
      <c r="AD240" s="177"/>
      <c r="AE240" s="162"/>
      <c r="AF240" s="162"/>
      <c r="AG240" s="162"/>
      <c r="AH240" s="159"/>
      <c r="AI240" s="159"/>
      <c r="AJ240" s="211">
        <v>15.63</v>
      </c>
      <c r="AK240" s="212">
        <v>15.63</v>
      </c>
      <c r="AL240" s="25"/>
    </row>
    <row r="241" spans="2:38" ht="16.2" thickBot="1" x14ac:dyDescent="0.35">
      <c r="B241" s="23"/>
      <c r="C241" s="59"/>
      <c r="D241" s="60">
        <f>D239*D240</f>
        <v>503473.59375000006</v>
      </c>
      <c r="E241" s="17"/>
      <c r="F241" s="17"/>
      <c r="G241" s="116"/>
      <c r="H241" s="106"/>
      <c r="I241" s="116"/>
      <c r="J241" s="116"/>
      <c r="K241" s="17"/>
      <c r="L241" s="17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79"/>
      <c r="AC241" s="171"/>
      <c r="AD241" s="177"/>
      <c r="AE241" s="162"/>
      <c r="AF241" s="162"/>
      <c r="AG241" s="162"/>
      <c r="AH241" s="159"/>
      <c r="AI241" s="159"/>
      <c r="AJ241" s="214">
        <f>AJ234*AJ240</f>
        <v>304982.98000000004</v>
      </c>
      <c r="AK241" s="214">
        <f>AK234*AK240</f>
        <v>3659795.7600000002</v>
      </c>
      <c r="AL241" s="25"/>
    </row>
    <row r="242" spans="2:38" ht="16.2" thickTop="1" x14ac:dyDescent="0.3">
      <c r="B242" s="23"/>
      <c r="C242" s="61" t="s">
        <v>102</v>
      </c>
      <c r="D242" s="43">
        <v>1018950</v>
      </c>
      <c r="E242" s="17"/>
      <c r="F242" s="17"/>
      <c r="G242" s="116"/>
      <c r="H242" s="106"/>
      <c r="I242" s="116"/>
      <c r="J242" s="116"/>
      <c r="K242" s="17"/>
      <c r="L242" s="17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79"/>
      <c r="AC242" s="171"/>
      <c r="AD242" s="177"/>
      <c r="AE242" s="162"/>
      <c r="AF242" s="162"/>
      <c r="AG242" s="162"/>
      <c r="AH242" s="159"/>
      <c r="AI242" s="159"/>
      <c r="AJ242" s="163"/>
      <c r="AK242" s="163"/>
      <c r="AL242" s="25"/>
    </row>
    <row r="243" spans="2:38" x14ac:dyDescent="0.3">
      <c r="B243" s="23"/>
      <c r="C243" s="61" t="s">
        <v>84</v>
      </c>
      <c r="D243" s="43">
        <f>D103</f>
        <v>1258905.0000000002</v>
      </c>
      <c r="E243" s="17"/>
      <c r="F243" s="17"/>
      <c r="G243" s="116"/>
      <c r="H243" s="106"/>
      <c r="I243" s="116"/>
      <c r="J243" s="116"/>
      <c r="K243" s="17"/>
      <c r="L243" s="17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79"/>
      <c r="AC243" s="171"/>
      <c r="AD243" s="177"/>
      <c r="AE243" s="162"/>
      <c r="AF243" s="162"/>
      <c r="AG243" s="162"/>
      <c r="AH243" s="159"/>
      <c r="AI243" s="159"/>
      <c r="AJ243" s="163"/>
      <c r="AK243" s="163"/>
      <c r="AL243" s="25"/>
    </row>
    <row r="244" spans="2:38" ht="16.2" thickBot="1" x14ac:dyDescent="0.35">
      <c r="B244" s="23"/>
      <c r="C244" s="62" t="s">
        <v>85</v>
      </c>
      <c r="D244" s="18">
        <f>SUM(D241:D243)</f>
        <v>2781328.59375</v>
      </c>
      <c r="E244" s="17"/>
      <c r="F244" s="17"/>
      <c r="G244" s="116"/>
      <c r="H244" s="106"/>
      <c r="I244" s="116"/>
      <c r="J244" s="116"/>
      <c r="K244" s="17"/>
      <c r="L244" s="17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79"/>
      <c r="AC244" s="171"/>
      <c r="AD244" s="177"/>
      <c r="AE244" s="162"/>
      <c r="AF244" s="162"/>
      <c r="AG244" s="162"/>
      <c r="AH244" s="159"/>
      <c r="AI244" s="159"/>
      <c r="AJ244" s="163"/>
      <c r="AK244" s="163"/>
      <c r="AL244" s="25"/>
    </row>
    <row r="245" spans="2:38" ht="16.2" thickTop="1" x14ac:dyDescent="0.3">
      <c r="B245" s="23"/>
      <c r="C245" s="17"/>
      <c r="D245" s="17"/>
      <c r="E245" s="17"/>
      <c r="F245" s="17"/>
      <c r="G245" s="116"/>
      <c r="H245" s="106"/>
      <c r="I245" s="116"/>
      <c r="J245" s="116"/>
      <c r="K245" s="17"/>
      <c r="L245" s="17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79"/>
      <c r="AC245" s="171"/>
      <c r="AD245" s="177"/>
      <c r="AE245" s="162"/>
      <c r="AF245" s="162"/>
      <c r="AG245" s="162"/>
      <c r="AH245" s="159"/>
      <c r="AI245" s="159"/>
      <c r="AJ245" s="163"/>
      <c r="AK245" s="163"/>
      <c r="AL245" s="25"/>
    </row>
    <row r="246" spans="2:38" x14ac:dyDescent="0.3">
      <c r="B246" s="23"/>
      <c r="C246" s="38" t="s">
        <v>87</v>
      </c>
      <c r="D246" s="17"/>
      <c r="E246" s="17"/>
      <c r="F246" s="17"/>
      <c r="G246" s="116"/>
      <c r="H246" s="106"/>
      <c r="I246" s="116"/>
      <c r="J246" s="116"/>
      <c r="K246" s="17"/>
      <c r="L246" s="17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79"/>
      <c r="AC246" s="171"/>
      <c r="AD246" s="177"/>
      <c r="AE246" s="162"/>
      <c r="AF246" s="162"/>
      <c r="AG246" s="162"/>
      <c r="AH246" s="159"/>
      <c r="AI246" s="159"/>
      <c r="AJ246" s="163"/>
      <c r="AK246" s="163"/>
      <c r="AL246" s="25"/>
    </row>
    <row r="247" spans="2:38" x14ac:dyDescent="0.3">
      <c r="B247" s="23"/>
      <c r="C247" s="61" t="s">
        <v>136</v>
      </c>
      <c r="D247" s="43">
        <v>1018950</v>
      </c>
      <c r="E247" s="17"/>
      <c r="F247" s="17"/>
      <c r="G247" s="116"/>
      <c r="H247" s="106"/>
      <c r="I247" s="116"/>
      <c r="J247" s="116"/>
      <c r="K247" s="17"/>
      <c r="L247" s="17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79"/>
      <c r="AC247" s="171"/>
      <c r="AD247" s="177"/>
      <c r="AE247" s="162"/>
      <c r="AF247" s="162"/>
      <c r="AG247" s="162"/>
      <c r="AH247" s="159"/>
      <c r="AI247" s="159"/>
      <c r="AJ247" s="163"/>
      <c r="AK247" s="163"/>
      <c r="AL247" s="25"/>
    </row>
    <row r="248" spans="2:38" x14ac:dyDescent="0.3">
      <c r="B248" s="23"/>
      <c r="C248" s="61" t="s">
        <v>84</v>
      </c>
      <c r="D248" s="43">
        <f>D243</f>
        <v>1258905.0000000002</v>
      </c>
      <c r="E248" s="17"/>
      <c r="F248" s="17"/>
      <c r="G248" s="116"/>
      <c r="H248" s="106"/>
      <c r="I248" s="116"/>
      <c r="J248" s="116"/>
      <c r="K248" s="17"/>
      <c r="L248" s="17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79"/>
      <c r="AC248" s="171"/>
      <c r="AD248" s="177"/>
      <c r="AE248" s="162"/>
      <c r="AF248" s="162"/>
      <c r="AG248" s="162"/>
      <c r="AH248" s="159"/>
      <c r="AI248" s="159"/>
      <c r="AJ248" s="163"/>
      <c r="AK248" s="163"/>
      <c r="AL248" s="25"/>
    </row>
    <row r="249" spans="2:38" x14ac:dyDescent="0.3">
      <c r="B249" s="23"/>
      <c r="C249" s="61" t="s">
        <v>88</v>
      </c>
      <c r="D249" s="43">
        <f>D239</f>
        <v>2013894.3750000002</v>
      </c>
      <c r="E249" s="17"/>
      <c r="F249" s="17"/>
      <c r="G249" s="116"/>
      <c r="H249" s="106"/>
      <c r="I249" s="116"/>
      <c r="J249" s="116"/>
      <c r="K249" s="17"/>
      <c r="L249" s="17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79"/>
      <c r="AC249" s="171"/>
      <c r="AD249" s="177"/>
      <c r="AE249" s="162"/>
      <c r="AF249" s="162"/>
      <c r="AG249" s="162"/>
      <c r="AH249" s="159"/>
      <c r="AI249" s="159"/>
      <c r="AJ249" s="163"/>
      <c r="AK249" s="163"/>
      <c r="AL249" s="25"/>
    </row>
    <row r="250" spans="2:38" ht="16.2" thickBot="1" x14ac:dyDescent="0.35">
      <c r="B250" s="23"/>
      <c r="C250" s="62" t="s">
        <v>86</v>
      </c>
      <c r="D250" s="18">
        <f>SUM(D247:D249)</f>
        <v>4291749.375</v>
      </c>
      <c r="E250" s="17"/>
      <c r="F250" s="17"/>
      <c r="G250" s="116"/>
      <c r="H250" s="106"/>
      <c r="I250" s="116"/>
      <c r="J250" s="116"/>
      <c r="K250" s="17"/>
      <c r="L250" s="17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79"/>
      <c r="AC250" s="171"/>
      <c r="AD250" s="177"/>
      <c r="AE250" s="162"/>
      <c r="AF250" s="162"/>
      <c r="AG250" s="162"/>
      <c r="AH250" s="159"/>
      <c r="AI250" s="159"/>
      <c r="AJ250" s="163"/>
      <c r="AK250" s="163"/>
      <c r="AL250" s="25"/>
    </row>
    <row r="251" spans="2:38" ht="16.2" thickTop="1" x14ac:dyDescent="0.3">
      <c r="B251" s="23"/>
      <c r="C251" s="17"/>
      <c r="D251" s="17"/>
      <c r="E251" s="17"/>
      <c r="F251" s="17"/>
      <c r="G251" s="116"/>
      <c r="H251" s="106"/>
      <c r="I251" s="116"/>
      <c r="J251" s="116"/>
      <c r="K251" s="17"/>
      <c r="L251" s="17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79"/>
      <c r="AC251" s="171"/>
      <c r="AD251" s="177"/>
      <c r="AE251" s="162"/>
      <c r="AF251" s="162"/>
      <c r="AG251" s="162"/>
      <c r="AH251" s="159"/>
      <c r="AI251" s="159"/>
      <c r="AJ251" s="163"/>
      <c r="AK251" s="163"/>
      <c r="AL251" s="25"/>
    </row>
    <row r="252" spans="2:38" x14ac:dyDescent="0.3">
      <c r="B252" s="23"/>
      <c r="C252" s="17"/>
      <c r="D252" s="17"/>
      <c r="E252" s="17"/>
      <c r="F252" s="17"/>
      <c r="G252" s="116"/>
      <c r="H252" s="106"/>
      <c r="I252" s="116"/>
      <c r="J252" s="116"/>
      <c r="K252" s="17"/>
      <c r="L252" s="17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79"/>
      <c r="AC252" s="171"/>
      <c r="AD252" s="177"/>
      <c r="AE252" s="162"/>
      <c r="AF252" s="162"/>
      <c r="AG252" s="162"/>
      <c r="AH252" s="159"/>
      <c r="AI252" s="159"/>
      <c r="AJ252" s="163"/>
      <c r="AK252" s="163"/>
      <c r="AL252" s="25"/>
    </row>
    <row r="253" spans="2:38" x14ac:dyDescent="0.3">
      <c r="B253" s="23"/>
      <c r="C253" s="15" t="s">
        <v>89</v>
      </c>
      <c r="D253" s="17"/>
      <c r="E253" s="17"/>
      <c r="F253" s="17"/>
      <c r="G253" s="116"/>
      <c r="H253" s="106"/>
      <c r="I253" s="116"/>
      <c r="J253" s="116"/>
      <c r="K253" s="17"/>
      <c r="L253" s="17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79"/>
      <c r="AC253" s="171"/>
      <c r="AD253" s="177"/>
      <c r="AE253" s="162"/>
      <c r="AF253" s="162"/>
      <c r="AG253" s="162"/>
      <c r="AH253" s="159"/>
      <c r="AI253" s="159"/>
      <c r="AJ253" s="163"/>
      <c r="AK253" s="163"/>
      <c r="AL253" s="25"/>
    </row>
    <row r="254" spans="2:38" x14ac:dyDescent="0.3">
      <c r="B254" s="23"/>
      <c r="C254" s="17"/>
      <c r="D254" s="17"/>
      <c r="E254" s="17"/>
      <c r="F254" s="17"/>
      <c r="G254" s="116"/>
      <c r="H254" s="106"/>
      <c r="I254" s="116"/>
      <c r="J254" s="116"/>
      <c r="K254" s="17"/>
      <c r="L254" s="17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79"/>
      <c r="AC254" s="171"/>
      <c r="AD254" s="177"/>
      <c r="AE254" s="162"/>
      <c r="AF254" s="162"/>
      <c r="AG254" s="162"/>
      <c r="AH254" s="159"/>
      <c r="AI254" s="159"/>
      <c r="AJ254" s="163"/>
      <c r="AK254" s="163"/>
      <c r="AL254" s="25"/>
    </row>
    <row r="255" spans="2:38" x14ac:dyDescent="0.3">
      <c r="B255" s="23"/>
      <c r="C255" s="63" t="s">
        <v>90</v>
      </c>
      <c r="D255" s="64">
        <f>D247</f>
        <v>1018950</v>
      </c>
      <c r="E255" s="17"/>
      <c r="F255" s="17"/>
      <c r="G255" s="116"/>
      <c r="H255" s="106"/>
      <c r="I255" s="116"/>
      <c r="J255" s="116"/>
      <c r="K255" s="17"/>
      <c r="L255" s="17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79"/>
      <c r="AC255" s="171"/>
      <c r="AD255" s="177"/>
      <c r="AE255" s="162"/>
      <c r="AF255" s="162"/>
      <c r="AG255" s="162"/>
      <c r="AH255" s="159"/>
      <c r="AI255" s="159"/>
      <c r="AJ255" s="163"/>
      <c r="AK255" s="163"/>
      <c r="AL255" s="25"/>
    </row>
    <row r="256" spans="2:38" x14ac:dyDescent="0.3">
      <c r="B256" s="23"/>
      <c r="C256" s="65" t="s">
        <v>91</v>
      </c>
      <c r="D256" s="60">
        <f>D248</f>
        <v>1258905.0000000002</v>
      </c>
      <c r="E256" s="17"/>
      <c r="F256" s="17"/>
      <c r="G256" s="116"/>
      <c r="H256" s="106"/>
      <c r="I256" s="116"/>
      <c r="J256" s="116"/>
      <c r="K256" s="17"/>
      <c r="L256" s="17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79"/>
      <c r="AC256" s="171"/>
      <c r="AD256" s="177"/>
      <c r="AE256" s="162"/>
      <c r="AF256" s="162"/>
      <c r="AG256" s="162"/>
      <c r="AH256" s="159"/>
      <c r="AI256" s="159"/>
      <c r="AJ256" s="163"/>
      <c r="AK256" s="163"/>
      <c r="AL256" s="25"/>
    </row>
    <row r="257" spans="2:38" x14ac:dyDescent="0.3">
      <c r="B257" s="23"/>
      <c r="C257" s="39" t="s">
        <v>92</v>
      </c>
      <c r="D257" s="40">
        <f>D244</f>
        <v>2781328.59375</v>
      </c>
      <c r="E257" s="17"/>
      <c r="F257" s="17"/>
      <c r="G257" s="116"/>
      <c r="H257" s="106"/>
      <c r="I257" s="116"/>
      <c r="J257" s="116"/>
      <c r="K257" s="17"/>
      <c r="L257" s="17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79"/>
      <c r="AC257" s="171"/>
      <c r="AD257" s="177"/>
      <c r="AE257" s="162"/>
      <c r="AF257" s="162"/>
      <c r="AG257" s="162"/>
      <c r="AH257" s="159"/>
      <c r="AI257" s="159"/>
      <c r="AJ257" s="163"/>
      <c r="AK257" s="163"/>
      <c r="AL257" s="25"/>
    </row>
    <row r="258" spans="2:38" x14ac:dyDescent="0.3">
      <c r="B258" s="23"/>
      <c r="C258" s="15" t="s">
        <v>93</v>
      </c>
      <c r="D258" s="43">
        <f>D250</f>
        <v>4291749.375</v>
      </c>
      <c r="E258" s="17"/>
      <c r="F258" s="17"/>
      <c r="G258" s="116"/>
      <c r="H258" s="106"/>
      <c r="I258" s="116"/>
      <c r="J258" s="116"/>
      <c r="K258" s="17"/>
      <c r="L258" s="17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79"/>
      <c r="AC258" s="171"/>
      <c r="AD258" s="177"/>
      <c r="AE258" s="162"/>
      <c r="AF258" s="162"/>
      <c r="AG258" s="162"/>
      <c r="AH258" s="159"/>
      <c r="AI258" s="159"/>
      <c r="AJ258" s="163"/>
      <c r="AK258" s="163"/>
      <c r="AL258" s="25"/>
    </row>
    <row r="259" spans="2:38" x14ac:dyDescent="0.3">
      <c r="B259" s="23"/>
      <c r="C259" s="17"/>
      <c r="D259" s="17"/>
      <c r="E259" s="17"/>
      <c r="F259" s="17"/>
      <c r="G259" s="116"/>
      <c r="H259" s="106"/>
      <c r="I259" s="116"/>
      <c r="J259" s="116"/>
      <c r="K259" s="17"/>
      <c r="L259" s="17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79"/>
      <c r="AC259" s="171"/>
      <c r="AD259" s="177"/>
      <c r="AE259" s="162"/>
      <c r="AF259" s="162"/>
      <c r="AG259" s="162"/>
      <c r="AH259" s="159"/>
      <c r="AI259" s="159"/>
      <c r="AJ259" s="163"/>
      <c r="AK259" s="163"/>
      <c r="AL259" s="25"/>
    </row>
    <row r="260" spans="2:38" ht="26.4" thickBot="1" x14ac:dyDescent="0.55000000000000004">
      <c r="B260" s="23"/>
      <c r="C260" s="70" t="s">
        <v>222</v>
      </c>
      <c r="D260" s="72">
        <f>SUM(D255:D259)</f>
        <v>9350932.96875</v>
      </c>
      <c r="E260" s="17"/>
      <c r="F260" s="17"/>
      <c r="G260" s="116"/>
      <c r="H260" s="106"/>
      <c r="I260" s="116"/>
      <c r="J260" s="116"/>
      <c r="K260" s="17"/>
      <c r="L260" s="17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79"/>
      <c r="AC260" s="171"/>
      <c r="AD260" s="177"/>
      <c r="AE260" s="162"/>
      <c r="AF260" s="162"/>
      <c r="AG260" s="162"/>
      <c r="AH260" s="159"/>
      <c r="AI260" s="159"/>
      <c r="AJ260" s="163"/>
      <c r="AK260" s="163"/>
      <c r="AL260" s="25"/>
    </row>
    <row r="261" spans="2:38" ht="16.2" thickTop="1" x14ac:dyDescent="0.3">
      <c r="B261" s="23"/>
      <c r="C261" s="17"/>
      <c r="D261" s="17"/>
      <c r="E261" s="17"/>
      <c r="F261" s="17"/>
      <c r="G261" s="116"/>
      <c r="H261" s="106"/>
      <c r="I261" s="116"/>
      <c r="J261" s="116"/>
      <c r="K261" s="17"/>
      <c r="L261" s="17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79"/>
      <c r="AC261" s="171"/>
      <c r="AD261" s="177"/>
      <c r="AE261" s="162"/>
      <c r="AF261" s="162"/>
      <c r="AG261" s="162"/>
      <c r="AH261" s="159"/>
      <c r="AI261" s="159"/>
      <c r="AJ261" s="163"/>
      <c r="AK261" s="163"/>
      <c r="AL261" s="25"/>
    </row>
    <row r="262" spans="2:38" x14ac:dyDescent="0.3">
      <c r="B262" s="23"/>
      <c r="C262" s="17"/>
      <c r="D262" s="17"/>
      <c r="E262" s="17"/>
      <c r="F262" s="17"/>
      <c r="G262" s="116"/>
      <c r="H262" s="106"/>
      <c r="I262" s="116"/>
      <c r="J262" s="116"/>
      <c r="K262" s="17"/>
      <c r="L262" s="17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79"/>
      <c r="AC262" s="171"/>
      <c r="AD262" s="177"/>
      <c r="AE262" s="162"/>
      <c r="AF262" s="162"/>
      <c r="AG262" s="162"/>
      <c r="AH262" s="159"/>
      <c r="AI262" s="159"/>
      <c r="AJ262" s="163"/>
      <c r="AK262" s="163"/>
      <c r="AL262" s="25"/>
    </row>
    <row r="263" spans="2:38" x14ac:dyDescent="0.3">
      <c r="B263" s="23"/>
      <c r="C263" s="17"/>
      <c r="D263" s="17"/>
      <c r="E263" s="17"/>
      <c r="F263" s="17"/>
      <c r="G263" s="116"/>
      <c r="H263" s="106"/>
      <c r="I263" s="116"/>
      <c r="J263" s="116"/>
      <c r="K263" s="17"/>
      <c r="L263" s="17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79"/>
      <c r="AC263" s="171"/>
      <c r="AD263" s="177"/>
      <c r="AE263" s="162"/>
      <c r="AF263" s="162"/>
      <c r="AG263" s="162"/>
      <c r="AH263" s="159"/>
      <c r="AI263" s="159"/>
      <c r="AJ263" s="163"/>
      <c r="AK263" s="163"/>
      <c r="AL263" s="25"/>
    </row>
    <row r="264" spans="2:38" ht="23.4" x14ac:dyDescent="0.45">
      <c r="B264" s="23"/>
      <c r="C264" s="71" t="s">
        <v>137</v>
      </c>
      <c r="D264" s="17"/>
      <c r="E264" s="17"/>
      <c r="F264" s="17"/>
      <c r="G264" s="116"/>
      <c r="H264" s="106"/>
      <c r="I264" s="116"/>
      <c r="J264" s="116"/>
      <c r="K264" s="17"/>
      <c r="L264" s="17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79"/>
      <c r="AC264" s="171"/>
      <c r="AD264" s="177"/>
      <c r="AE264" s="162"/>
      <c r="AF264" s="162"/>
      <c r="AG264" s="162"/>
      <c r="AH264" s="159"/>
      <c r="AI264" s="159"/>
      <c r="AJ264" s="163"/>
      <c r="AK264" s="163"/>
      <c r="AL264" s="25"/>
    </row>
    <row r="265" spans="2:38" x14ac:dyDescent="0.3">
      <c r="B265" s="23"/>
      <c r="C265" s="63" t="s">
        <v>138</v>
      </c>
      <c r="D265" s="64">
        <v>13600000</v>
      </c>
      <c r="E265" s="17"/>
      <c r="F265" s="17"/>
      <c r="G265" s="116"/>
      <c r="H265" s="106"/>
      <c r="I265" s="116"/>
      <c r="J265" s="116"/>
      <c r="K265" s="17"/>
      <c r="L265" s="17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79"/>
      <c r="AC265" s="171"/>
      <c r="AD265" s="177"/>
      <c r="AE265" s="162"/>
      <c r="AF265" s="162"/>
      <c r="AG265" s="162"/>
      <c r="AH265" s="159"/>
      <c r="AI265" s="159"/>
      <c r="AJ265" s="163"/>
      <c r="AK265" s="163"/>
      <c r="AL265" s="25"/>
    </row>
    <row r="266" spans="2:38" x14ac:dyDescent="0.3">
      <c r="B266" s="23"/>
      <c r="C266" s="65" t="s">
        <v>139</v>
      </c>
      <c r="D266" s="60">
        <f>D247*4</f>
        <v>4075800</v>
      </c>
      <c r="E266" s="17"/>
      <c r="F266" s="17"/>
      <c r="G266" s="116"/>
      <c r="H266" s="106"/>
      <c r="I266" s="116"/>
      <c r="J266" s="116"/>
      <c r="K266" s="17"/>
      <c r="L266" s="17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79"/>
      <c r="AC266" s="171"/>
      <c r="AD266" s="177"/>
      <c r="AE266" s="162"/>
      <c r="AF266" s="162"/>
      <c r="AG266" s="162"/>
      <c r="AH266" s="159"/>
      <c r="AI266" s="159"/>
      <c r="AJ266" s="163"/>
      <c r="AK266" s="163"/>
      <c r="AL266" s="25"/>
    </row>
    <row r="267" spans="2:38" x14ac:dyDescent="0.3">
      <c r="B267" s="23"/>
      <c r="C267" s="39" t="s">
        <v>140</v>
      </c>
      <c r="D267" s="40">
        <f>D260</f>
        <v>9350932.96875</v>
      </c>
      <c r="E267" s="17"/>
      <c r="F267" s="17"/>
      <c r="G267" s="116"/>
      <c r="H267" s="106"/>
      <c r="I267" s="116"/>
      <c r="J267" s="116"/>
      <c r="K267" s="17"/>
      <c r="L267" s="17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79"/>
      <c r="AC267" s="171"/>
      <c r="AD267" s="177"/>
      <c r="AE267" s="162"/>
      <c r="AF267" s="162"/>
      <c r="AG267" s="162"/>
      <c r="AH267" s="159"/>
      <c r="AI267" s="159"/>
      <c r="AJ267" s="163"/>
      <c r="AK267" s="163"/>
      <c r="AL267" s="25"/>
    </row>
    <row r="268" spans="2:38" x14ac:dyDescent="0.3">
      <c r="B268" s="23"/>
      <c r="C268" s="17"/>
      <c r="D268" s="52"/>
      <c r="E268" s="17"/>
      <c r="F268" s="17"/>
      <c r="G268" s="116"/>
      <c r="H268" s="106"/>
      <c r="I268" s="116"/>
      <c r="J268" s="116"/>
      <c r="K268" s="17"/>
      <c r="L268" s="17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79"/>
      <c r="AC268" s="171"/>
      <c r="AD268" s="177"/>
      <c r="AE268" s="162"/>
      <c r="AF268" s="162"/>
      <c r="AG268" s="162"/>
      <c r="AH268" s="159"/>
      <c r="AI268" s="159"/>
      <c r="AJ268" s="163"/>
      <c r="AK268" s="163"/>
      <c r="AL268" s="25"/>
    </row>
    <row r="269" spans="2:38" x14ac:dyDescent="0.3">
      <c r="B269" s="23"/>
      <c r="C269" s="63" t="s">
        <v>141</v>
      </c>
      <c r="D269" s="64">
        <f>SUM(D265:D268)</f>
        <v>27026732.96875</v>
      </c>
      <c r="E269" s="17"/>
      <c r="F269" s="17"/>
      <c r="G269" s="116"/>
      <c r="H269" s="106"/>
      <c r="I269" s="116"/>
      <c r="J269" s="116"/>
      <c r="K269" s="17"/>
      <c r="L269" s="17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79"/>
      <c r="AC269" s="171"/>
      <c r="AD269" s="177"/>
      <c r="AE269" s="162"/>
      <c r="AF269" s="162"/>
      <c r="AG269" s="162"/>
      <c r="AH269" s="159"/>
      <c r="AI269" s="159"/>
      <c r="AJ269" s="163"/>
      <c r="AK269" s="163"/>
      <c r="AL269" s="25"/>
    </row>
    <row r="270" spans="2:38" ht="24" thickBot="1" x14ac:dyDescent="0.5">
      <c r="B270" s="23"/>
      <c r="C270" s="65" t="s">
        <v>142</v>
      </c>
      <c r="D270" s="73">
        <f>D269/3</f>
        <v>9008910.989583334</v>
      </c>
      <c r="E270" s="17"/>
      <c r="F270" s="17"/>
      <c r="G270" s="116"/>
      <c r="H270" s="106"/>
      <c r="I270" s="116"/>
      <c r="J270" s="116"/>
      <c r="K270" s="17"/>
      <c r="L270" s="17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79"/>
      <c r="AC270" s="171"/>
      <c r="AD270" s="177"/>
      <c r="AE270" s="162"/>
      <c r="AF270" s="162"/>
      <c r="AG270" s="162"/>
      <c r="AH270" s="159"/>
      <c r="AI270" s="159"/>
      <c r="AJ270" s="163"/>
      <c r="AK270" s="163"/>
      <c r="AL270" s="25"/>
    </row>
    <row r="271" spans="2:38" ht="16.2" thickTop="1" x14ac:dyDescent="0.3">
      <c r="B271" s="23"/>
      <c r="C271" s="17"/>
      <c r="D271" s="52"/>
      <c r="E271" s="17"/>
      <c r="F271" s="17"/>
      <c r="G271" s="116"/>
      <c r="H271" s="106"/>
      <c r="I271" s="116"/>
      <c r="J271" s="116"/>
      <c r="K271" s="17"/>
      <c r="L271" s="17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79"/>
      <c r="AC271" s="171"/>
      <c r="AD271" s="177"/>
      <c r="AE271" s="162"/>
      <c r="AF271" s="162"/>
      <c r="AG271" s="162"/>
      <c r="AH271" s="159"/>
      <c r="AI271" s="159"/>
      <c r="AJ271" s="163"/>
      <c r="AK271" s="163"/>
      <c r="AL271" s="25"/>
    </row>
    <row r="272" spans="2:38" x14ac:dyDescent="0.3">
      <c r="B272" s="23"/>
      <c r="C272" s="63" t="s">
        <v>143</v>
      </c>
      <c r="D272" s="64">
        <v>2900000</v>
      </c>
      <c r="E272" s="17"/>
      <c r="F272" s="17"/>
      <c r="G272" s="116"/>
      <c r="H272" s="106"/>
      <c r="I272" s="116"/>
      <c r="J272" s="116"/>
      <c r="K272" s="17"/>
      <c r="L272" s="17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79"/>
      <c r="AC272" s="171"/>
      <c r="AD272" s="177"/>
      <c r="AE272" s="162"/>
      <c r="AF272" s="162"/>
      <c r="AG272" s="162"/>
      <c r="AH272" s="159"/>
      <c r="AI272" s="159"/>
      <c r="AJ272" s="163"/>
      <c r="AK272" s="163"/>
      <c r="AL272" s="25"/>
    </row>
    <row r="273" spans="2:38" ht="24" thickBot="1" x14ac:dyDescent="0.5">
      <c r="B273" s="23"/>
      <c r="C273" s="75" t="s">
        <v>223</v>
      </c>
      <c r="D273" s="74">
        <f>D270+D272</f>
        <v>11908910.989583334</v>
      </c>
      <c r="E273" s="17"/>
      <c r="F273" s="17"/>
      <c r="G273" s="116"/>
      <c r="H273" s="106"/>
      <c r="I273" s="116"/>
      <c r="J273" s="116"/>
      <c r="K273" s="17"/>
      <c r="L273" s="17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79"/>
      <c r="AC273" s="171"/>
      <c r="AD273" s="177"/>
      <c r="AE273" s="162"/>
      <c r="AF273" s="162"/>
      <c r="AG273" s="162"/>
      <c r="AH273" s="159"/>
      <c r="AI273" s="159"/>
      <c r="AJ273" s="163"/>
      <c r="AK273" s="163"/>
      <c r="AL273" s="25"/>
    </row>
    <row r="274" spans="2:38" ht="16.2" thickTop="1" x14ac:dyDescent="0.3">
      <c r="B274" s="23"/>
      <c r="C274" s="17"/>
      <c r="D274" s="17"/>
      <c r="E274" s="17"/>
      <c r="F274" s="17"/>
      <c r="G274" s="116"/>
      <c r="H274" s="106"/>
      <c r="I274" s="116"/>
      <c r="J274" s="116"/>
      <c r="K274" s="17"/>
      <c r="L274" s="17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79"/>
      <c r="AC274" s="171"/>
      <c r="AD274" s="177"/>
      <c r="AE274" s="162"/>
      <c r="AF274" s="162"/>
      <c r="AG274" s="162"/>
      <c r="AH274" s="159"/>
      <c r="AI274" s="159"/>
      <c r="AJ274" s="163"/>
      <c r="AK274" s="163"/>
      <c r="AL274" s="25"/>
    </row>
    <row r="275" spans="2:38" x14ac:dyDescent="0.3">
      <c r="B275" s="66"/>
      <c r="C275" s="67"/>
      <c r="D275" s="67"/>
      <c r="E275" s="67"/>
      <c r="F275" s="67"/>
      <c r="G275" s="132"/>
      <c r="H275" s="133"/>
      <c r="I275" s="132"/>
      <c r="J275" s="132"/>
      <c r="K275" s="67"/>
      <c r="L275" s="67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4"/>
      <c r="AC275" s="205"/>
      <c r="AD275" s="206"/>
      <c r="AE275" s="207"/>
      <c r="AF275" s="207"/>
      <c r="AG275" s="207"/>
      <c r="AH275" s="203"/>
      <c r="AI275" s="203"/>
      <c r="AJ275" s="208"/>
      <c r="AK275" s="208"/>
      <c r="AL275" s="69"/>
    </row>
    <row r="276" spans="2:38" x14ac:dyDescent="0.3">
      <c r="AB276" s="78"/>
      <c r="AC276" s="101"/>
      <c r="AD276" s="102"/>
    </row>
    <row r="277" spans="2:38" x14ac:dyDescent="0.3">
      <c r="AB277" s="78"/>
      <c r="AC277" s="101"/>
      <c r="AD277" s="102"/>
    </row>
    <row r="278" spans="2:38" x14ac:dyDescent="0.3">
      <c r="AB278" s="78"/>
      <c r="AC278" s="101"/>
      <c r="AD278" s="102"/>
    </row>
    <row r="279" spans="2:38" x14ac:dyDescent="0.3">
      <c r="AB279" s="78"/>
      <c r="AC279" s="101"/>
      <c r="AD279" s="102"/>
    </row>
    <row r="280" spans="2:38" x14ac:dyDescent="0.3">
      <c r="AB280" s="78"/>
      <c r="AC280" s="101"/>
      <c r="AD280" s="102"/>
    </row>
    <row r="281" spans="2:38" x14ac:dyDescent="0.3">
      <c r="AB281" s="78"/>
      <c r="AC281" s="101"/>
      <c r="AD281" s="102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28"/>
  <sheetViews>
    <sheetView showGridLines="0" showRowColHeaders="0" topLeftCell="A194" workbookViewId="0">
      <selection activeCell="I118" sqref="I118"/>
    </sheetView>
  </sheetViews>
  <sheetFormatPr defaultRowHeight="14.4" x14ac:dyDescent="0.3"/>
  <cols>
    <col min="1" max="2" width="8.88671875" style="1"/>
    <col min="3" max="3" width="49.6640625" style="1" bestFit="1" customWidth="1"/>
    <col min="4" max="4" width="45.21875" style="1" bestFit="1" customWidth="1"/>
    <col min="5" max="5" width="16.44140625" style="1" bestFit="1" customWidth="1"/>
    <col min="6" max="6" width="6.6640625" style="1" bestFit="1" customWidth="1"/>
    <col min="7" max="7" width="9.109375" style="2" bestFit="1" customWidth="1"/>
    <col min="8" max="8" width="9.109375" style="1" bestFit="1" customWidth="1"/>
    <col min="9" max="10" width="9.109375" style="2" bestFit="1" customWidth="1"/>
    <col min="11" max="16384" width="8.88671875" style="1"/>
  </cols>
  <sheetData>
    <row r="1" spans="2:11" x14ac:dyDescent="0.3">
      <c r="I1" s="4"/>
    </row>
    <row r="2" spans="2:11" x14ac:dyDescent="0.3">
      <c r="B2" s="19"/>
      <c r="C2" s="20"/>
      <c r="D2" s="20"/>
      <c r="E2" s="20"/>
      <c r="F2" s="20"/>
      <c r="G2" s="21"/>
      <c r="H2" s="20"/>
      <c r="I2" s="21"/>
      <c r="J2" s="21"/>
      <c r="K2" s="22"/>
    </row>
    <row r="3" spans="2:11" ht="23.4" x14ac:dyDescent="0.45">
      <c r="B3" s="23"/>
      <c r="C3" s="24" t="s">
        <v>146</v>
      </c>
      <c r="D3" s="24"/>
      <c r="E3" s="24"/>
      <c r="F3" s="24"/>
      <c r="G3" s="76" t="s">
        <v>148</v>
      </c>
      <c r="H3" s="24"/>
      <c r="I3" s="12"/>
      <c r="J3" s="24" t="s">
        <v>13</v>
      </c>
      <c r="K3" s="25"/>
    </row>
    <row r="4" spans="2:11" ht="16.2" customHeight="1" x14ac:dyDescent="0.45">
      <c r="B4" s="23"/>
      <c r="C4" s="26"/>
      <c r="D4" s="16"/>
      <c r="E4" s="17"/>
      <c r="F4" s="17"/>
      <c r="G4" s="4"/>
      <c r="H4" s="17"/>
      <c r="I4" s="4"/>
      <c r="J4" s="4"/>
      <c r="K4" s="25"/>
    </row>
    <row r="5" spans="2:11" ht="21" x14ac:dyDescent="0.4">
      <c r="B5" s="23"/>
      <c r="C5" s="27" t="s">
        <v>57</v>
      </c>
      <c r="D5" s="17"/>
      <c r="E5" s="17"/>
      <c r="F5" s="17"/>
      <c r="G5" s="17"/>
      <c r="H5" s="17"/>
      <c r="I5" s="4"/>
      <c r="J5" s="17"/>
      <c r="K5" s="25"/>
    </row>
    <row r="6" spans="2:11" x14ac:dyDescent="0.3">
      <c r="B6" s="23"/>
      <c r="C6" s="17"/>
      <c r="D6" s="17"/>
      <c r="E6" s="17"/>
      <c r="F6" s="17"/>
      <c r="G6" s="4"/>
      <c r="H6" s="17"/>
      <c r="I6" s="4"/>
      <c r="J6" s="17"/>
      <c r="K6" s="25"/>
    </row>
    <row r="7" spans="2:11" ht="15" thickBot="1" x14ac:dyDescent="0.35">
      <c r="B7" s="23"/>
      <c r="C7" s="28" t="s">
        <v>15</v>
      </c>
      <c r="D7" s="15" t="s">
        <v>33</v>
      </c>
      <c r="E7" s="15">
        <v>1</v>
      </c>
      <c r="F7" s="29">
        <v>0.03</v>
      </c>
      <c r="G7" s="6">
        <f t="shared" ref="G7:G16" si="0">E7*F7</f>
        <v>0.03</v>
      </c>
      <c r="H7" s="15">
        <v>1</v>
      </c>
      <c r="I7" s="8">
        <v>0.01</v>
      </c>
      <c r="J7" s="6">
        <f t="shared" ref="J7:J24" si="1">H7*I7</f>
        <v>0.01</v>
      </c>
      <c r="K7" s="25"/>
    </row>
    <row r="8" spans="2:11" ht="15" thickTop="1" x14ac:dyDescent="0.3">
      <c r="B8" s="23"/>
      <c r="C8" s="30"/>
      <c r="D8" s="17"/>
      <c r="E8" s="17"/>
      <c r="F8" s="31"/>
      <c r="G8" s="3"/>
      <c r="H8" s="17"/>
      <c r="I8" s="3"/>
      <c r="J8" s="3"/>
      <c r="K8" s="25"/>
    </row>
    <row r="9" spans="2:11" ht="15" thickBot="1" x14ac:dyDescent="0.35">
      <c r="B9" s="23"/>
      <c r="C9" s="28" t="s">
        <v>14</v>
      </c>
      <c r="D9" s="15" t="s">
        <v>34</v>
      </c>
      <c r="E9" s="15">
        <v>1</v>
      </c>
      <c r="F9" s="29">
        <v>0.15</v>
      </c>
      <c r="G9" s="6">
        <f t="shared" si="0"/>
        <v>0.15</v>
      </c>
      <c r="H9" s="15">
        <v>1</v>
      </c>
      <c r="I9" s="8">
        <v>0.06</v>
      </c>
      <c r="J9" s="6">
        <f t="shared" ref="J9" si="2">H9*I9</f>
        <v>0.06</v>
      </c>
      <c r="K9" s="25"/>
    </row>
    <row r="10" spans="2:11" ht="15" thickTop="1" x14ac:dyDescent="0.3">
      <c r="B10" s="23"/>
      <c r="C10" s="30"/>
      <c r="D10" s="17"/>
      <c r="E10" s="17"/>
      <c r="F10" s="31"/>
      <c r="G10" s="3"/>
      <c r="H10" s="17"/>
      <c r="I10" s="3"/>
      <c r="J10" s="3"/>
      <c r="K10" s="25"/>
    </row>
    <row r="11" spans="2:11" ht="15" thickBot="1" x14ac:dyDescent="0.35">
      <c r="B11" s="23"/>
      <c r="C11" s="28" t="s">
        <v>28</v>
      </c>
      <c r="D11" s="15"/>
      <c r="E11" s="15">
        <v>1</v>
      </c>
      <c r="F11" s="29">
        <v>0.04</v>
      </c>
      <c r="G11" s="6">
        <f t="shared" ref="G11" si="3">E11*F11</f>
        <v>0.04</v>
      </c>
      <c r="H11" s="15">
        <v>1</v>
      </c>
      <c r="I11" s="8">
        <v>0.06</v>
      </c>
      <c r="J11" s="6">
        <v>0.01</v>
      </c>
      <c r="K11" s="25"/>
    </row>
    <row r="12" spans="2:11" ht="15" thickTop="1" x14ac:dyDescent="0.3">
      <c r="B12" s="23"/>
      <c r="C12" s="30"/>
      <c r="D12" s="17"/>
      <c r="E12" s="17"/>
      <c r="F12" s="31"/>
      <c r="G12" s="3"/>
      <c r="H12" s="17"/>
      <c r="I12" s="3"/>
      <c r="J12" s="3"/>
      <c r="K12" s="25"/>
    </row>
    <row r="13" spans="2:11" x14ac:dyDescent="0.3">
      <c r="B13" s="23"/>
      <c r="C13" s="28" t="s">
        <v>16</v>
      </c>
      <c r="D13" s="15" t="s">
        <v>7</v>
      </c>
      <c r="E13" s="15">
        <v>1</v>
      </c>
      <c r="F13" s="29">
        <v>0.03</v>
      </c>
      <c r="G13" s="8">
        <f t="shared" si="0"/>
        <v>0.03</v>
      </c>
      <c r="H13" s="15">
        <v>1</v>
      </c>
      <c r="I13" s="8">
        <v>0.01</v>
      </c>
      <c r="J13" s="8">
        <f t="shared" si="1"/>
        <v>0.01</v>
      </c>
      <c r="K13" s="25"/>
    </row>
    <row r="14" spans="2:11" x14ac:dyDescent="0.3">
      <c r="B14" s="23"/>
      <c r="C14" s="28"/>
      <c r="D14" s="15" t="s">
        <v>8</v>
      </c>
      <c r="E14" s="15">
        <v>1</v>
      </c>
      <c r="F14" s="29">
        <v>0.05</v>
      </c>
      <c r="G14" s="8">
        <f t="shared" si="0"/>
        <v>0.05</v>
      </c>
      <c r="H14" s="15">
        <v>1</v>
      </c>
      <c r="I14" s="8">
        <v>0.01</v>
      </c>
      <c r="J14" s="8">
        <f t="shared" si="1"/>
        <v>0.01</v>
      </c>
      <c r="K14" s="25"/>
    </row>
    <row r="15" spans="2:11" x14ac:dyDescent="0.3">
      <c r="B15" s="23"/>
      <c r="C15" s="28"/>
      <c r="D15" s="15" t="s">
        <v>9</v>
      </c>
      <c r="E15" s="15">
        <v>1</v>
      </c>
      <c r="F15" s="29">
        <v>0.05</v>
      </c>
      <c r="G15" s="8">
        <f t="shared" si="0"/>
        <v>0.05</v>
      </c>
      <c r="H15" s="15">
        <v>1</v>
      </c>
      <c r="I15" s="8">
        <v>0.01</v>
      </c>
      <c r="J15" s="8">
        <f t="shared" si="1"/>
        <v>0.01</v>
      </c>
      <c r="K15" s="25"/>
    </row>
    <row r="16" spans="2:11" x14ac:dyDescent="0.3">
      <c r="B16" s="23"/>
      <c r="C16" s="28"/>
      <c r="D16" s="15" t="s">
        <v>35</v>
      </c>
      <c r="E16" s="15">
        <v>1</v>
      </c>
      <c r="F16" s="29">
        <v>0.02</v>
      </c>
      <c r="G16" s="8">
        <f t="shared" si="0"/>
        <v>0.02</v>
      </c>
      <c r="H16" s="15">
        <v>1</v>
      </c>
      <c r="I16" s="8">
        <v>0.02</v>
      </c>
      <c r="J16" s="8">
        <f t="shared" si="1"/>
        <v>0.02</v>
      </c>
      <c r="K16" s="25"/>
    </row>
    <row r="17" spans="2:11" x14ac:dyDescent="0.3">
      <c r="B17" s="23"/>
      <c r="C17" s="28"/>
      <c r="D17" s="15" t="s">
        <v>36</v>
      </c>
      <c r="E17" s="15">
        <v>1</v>
      </c>
      <c r="F17" s="29">
        <v>0.03</v>
      </c>
      <c r="G17" s="8">
        <f t="shared" ref="G17:G19" si="4">E17*F17</f>
        <v>0.03</v>
      </c>
      <c r="H17" s="15">
        <v>1</v>
      </c>
      <c r="I17" s="8">
        <v>0.01</v>
      </c>
      <c r="J17" s="8">
        <f t="shared" si="1"/>
        <v>0.01</v>
      </c>
      <c r="K17" s="25"/>
    </row>
    <row r="18" spans="2:11" x14ac:dyDescent="0.3">
      <c r="B18" s="23"/>
      <c r="C18" s="28"/>
      <c r="D18" s="15" t="s">
        <v>10</v>
      </c>
      <c r="E18" s="15">
        <v>1</v>
      </c>
      <c r="F18" s="29">
        <v>0.02</v>
      </c>
      <c r="G18" s="8">
        <f t="shared" si="4"/>
        <v>0.02</v>
      </c>
      <c r="H18" s="15">
        <v>1</v>
      </c>
      <c r="I18" s="8">
        <v>0.01</v>
      </c>
      <c r="J18" s="8">
        <f t="shared" si="1"/>
        <v>0.01</v>
      </c>
      <c r="K18" s="25"/>
    </row>
    <row r="19" spans="2:11" x14ac:dyDescent="0.3">
      <c r="B19" s="23"/>
      <c r="C19" s="28"/>
      <c r="D19" s="15" t="s">
        <v>11</v>
      </c>
      <c r="E19" s="15">
        <v>1</v>
      </c>
      <c r="F19" s="29">
        <v>0.05</v>
      </c>
      <c r="G19" s="8">
        <f t="shared" si="4"/>
        <v>0.05</v>
      </c>
      <c r="H19" s="15">
        <v>1</v>
      </c>
      <c r="I19" s="8">
        <v>0.01</v>
      </c>
      <c r="J19" s="8">
        <f t="shared" si="1"/>
        <v>0.01</v>
      </c>
      <c r="K19" s="25"/>
    </row>
    <row r="20" spans="2:11" ht="15" thickBot="1" x14ac:dyDescent="0.35">
      <c r="B20" s="23"/>
      <c r="C20" s="32"/>
      <c r="D20" s="16"/>
      <c r="E20" s="16"/>
      <c r="F20" s="33"/>
      <c r="G20" s="6">
        <f>SUM(G13:G19)</f>
        <v>0.25</v>
      </c>
      <c r="H20" s="15"/>
      <c r="I20" s="8">
        <f>SUM(I13:I19)</f>
        <v>0.08</v>
      </c>
      <c r="J20" s="6">
        <f>SUM(J13:J19)</f>
        <v>0.08</v>
      </c>
      <c r="K20" s="25"/>
    </row>
    <row r="21" spans="2:11" ht="15" thickTop="1" x14ac:dyDescent="0.3">
      <c r="B21" s="23"/>
      <c r="C21" s="30"/>
      <c r="D21" s="17"/>
      <c r="E21" s="17"/>
      <c r="F21" s="31"/>
      <c r="G21" s="3"/>
      <c r="H21" s="17"/>
      <c r="I21" s="3"/>
      <c r="J21" s="3"/>
      <c r="K21" s="25"/>
    </row>
    <row r="22" spans="2:11" x14ac:dyDescent="0.3">
      <c r="B22" s="23"/>
      <c r="C22" s="28" t="s">
        <v>0</v>
      </c>
      <c r="D22" s="15" t="s">
        <v>94</v>
      </c>
      <c r="E22" s="15">
        <v>1</v>
      </c>
      <c r="F22" s="29">
        <v>7.0000000000000007E-2</v>
      </c>
      <c r="G22" s="8">
        <f t="shared" ref="G22:G24" si="5">E22*F22</f>
        <v>7.0000000000000007E-2</v>
      </c>
      <c r="H22" s="15">
        <v>1</v>
      </c>
      <c r="I22" s="8">
        <v>0</v>
      </c>
      <c r="J22" s="8">
        <f t="shared" si="1"/>
        <v>0</v>
      </c>
      <c r="K22" s="25"/>
    </row>
    <row r="23" spans="2:11" x14ac:dyDescent="0.3">
      <c r="B23" s="23"/>
      <c r="C23" s="28"/>
      <c r="D23" s="15" t="s">
        <v>37</v>
      </c>
      <c r="E23" s="15">
        <v>1</v>
      </c>
      <c r="F23" s="34">
        <v>0.2</v>
      </c>
      <c r="G23" s="8">
        <f t="shared" si="5"/>
        <v>0.2</v>
      </c>
      <c r="H23" s="15">
        <v>1</v>
      </c>
      <c r="I23" s="8">
        <v>0.1</v>
      </c>
      <c r="J23" s="8">
        <f t="shared" si="1"/>
        <v>0.1</v>
      </c>
      <c r="K23" s="25"/>
    </row>
    <row r="24" spans="2:11" x14ac:dyDescent="0.3">
      <c r="B24" s="23"/>
      <c r="C24" s="28"/>
      <c r="D24" s="15" t="s">
        <v>56</v>
      </c>
      <c r="E24" s="15">
        <v>1</v>
      </c>
      <c r="F24" s="34">
        <v>7.0000000000000007E-2</v>
      </c>
      <c r="G24" s="8">
        <f t="shared" si="5"/>
        <v>7.0000000000000007E-2</v>
      </c>
      <c r="H24" s="15">
        <v>1</v>
      </c>
      <c r="I24" s="8">
        <v>0</v>
      </c>
      <c r="J24" s="8">
        <f t="shared" si="1"/>
        <v>0</v>
      </c>
      <c r="K24" s="25"/>
    </row>
    <row r="25" spans="2:11" ht="15" thickBot="1" x14ac:dyDescent="0.35">
      <c r="B25" s="23"/>
      <c r="C25" s="32"/>
      <c r="D25" s="16"/>
      <c r="E25" s="16"/>
      <c r="F25" s="35"/>
      <c r="G25" s="6">
        <f>SUM(G22:G24)</f>
        <v>0.34</v>
      </c>
      <c r="H25" s="15"/>
      <c r="I25" s="8">
        <f>SUM(I22:I24)</f>
        <v>0.1</v>
      </c>
      <c r="J25" s="6">
        <f>SUM(J22:J24)</f>
        <v>0.1</v>
      </c>
      <c r="K25" s="25"/>
    </row>
    <row r="26" spans="2:11" ht="15" thickTop="1" x14ac:dyDescent="0.3">
      <c r="B26" s="23"/>
      <c r="C26" s="30"/>
      <c r="D26" s="17"/>
      <c r="E26" s="17"/>
      <c r="F26" s="36"/>
      <c r="G26" s="3"/>
      <c r="H26" s="17"/>
      <c r="I26" s="3"/>
      <c r="J26" s="3"/>
      <c r="K26" s="25"/>
    </row>
    <row r="27" spans="2:11" ht="15" thickBot="1" x14ac:dyDescent="0.35">
      <c r="B27" s="23"/>
      <c r="C27" s="28" t="s">
        <v>17</v>
      </c>
      <c r="D27" s="15"/>
      <c r="E27" s="15">
        <v>3</v>
      </c>
      <c r="F27" s="34">
        <v>0.05</v>
      </c>
      <c r="G27" s="6">
        <f>E27*F27</f>
        <v>0.15000000000000002</v>
      </c>
      <c r="H27" s="15">
        <v>3</v>
      </c>
      <c r="I27" s="8">
        <v>0.03</v>
      </c>
      <c r="J27" s="6">
        <f>H27*I27</f>
        <v>0.09</v>
      </c>
      <c r="K27" s="25"/>
    </row>
    <row r="28" spans="2:11" ht="15" thickTop="1" x14ac:dyDescent="0.3">
      <c r="B28" s="23"/>
      <c r="C28" s="30"/>
      <c r="D28" s="17"/>
      <c r="E28" s="17"/>
      <c r="F28" s="36"/>
      <c r="G28" s="3"/>
      <c r="H28" s="17"/>
      <c r="I28" s="3"/>
      <c r="J28" s="3"/>
      <c r="K28" s="25"/>
    </row>
    <row r="29" spans="2:11" x14ac:dyDescent="0.3">
      <c r="B29" s="23"/>
      <c r="C29" s="28" t="s">
        <v>1</v>
      </c>
      <c r="D29" s="15" t="s">
        <v>2</v>
      </c>
      <c r="E29" s="15">
        <v>1</v>
      </c>
      <c r="F29" s="34">
        <v>0.03</v>
      </c>
      <c r="G29" s="8">
        <f>E29*F29</f>
        <v>0.03</v>
      </c>
      <c r="H29" s="15">
        <v>1</v>
      </c>
      <c r="I29" s="8">
        <v>0</v>
      </c>
      <c r="J29" s="7">
        <f>H29*I29</f>
        <v>0</v>
      </c>
      <c r="K29" s="25"/>
    </row>
    <row r="30" spans="2:11" x14ac:dyDescent="0.3">
      <c r="B30" s="23"/>
      <c r="C30" s="28"/>
      <c r="D30" s="15" t="s">
        <v>3</v>
      </c>
      <c r="E30" s="15">
        <v>1</v>
      </c>
      <c r="F30" s="34">
        <v>0.04</v>
      </c>
      <c r="G30" s="8">
        <f>E30*F30</f>
        <v>0.04</v>
      </c>
      <c r="H30" s="15">
        <v>1</v>
      </c>
      <c r="I30" s="8">
        <v>0</v>
      </c>
      <c r="J30" s="8">
        <f>H30*I30</f>
        <v>0</v>
      </c>
      <c r="K30" s="25"/>
    </row>
    <row r="31" spans="2:11" x14ac:dyDescent="0.3">
      <c r="B31" s="23"/>
      <c r="C31" s="28"/>
      <c r="D31" s="15" t="s">
        <v>39</v>
      </c>
      <c r="E31" s="15">
        <v>1</v>
      </c>
      <c r="F31" s="34">
        <v>0.02</v>
      </c>
      <c r="G31" s="8">
        <f>E31*F31</f>
        <v>0.02</v>
      </c>
      <c r="H31" s="15">
        <v>1</v>
      </c>
      <c r="I31" s="8">
        <v>0</v>
      </c>
      <c r="J31" s="8">
        <f>H31*I31</f>
        <v>0</v>
      </c>
      <c r="K31" s="25"/>
    </row>
    <row r="32" spans="2:11" x14ac:dyDescent="0.3">
      <c r="B32" s="23"/>
      <c r="C32" s="28" t="s">
        <v>38</v>
      </c>
      <c r="D32" s="15" t="s">
        <v>4</v>
      </c>
      <c r="E32" s="15">
        <v>1</v>
      </c>
      <c r="F32" s="34">
        <v>0.02</v>
      </c>
      <c r="G32" s="8">
        <f>E32*F32</f>
        <v>0.02</v>
      </c>
      <c r="H32" s="15">
        <v>1</v>
      </c>
      <c r="I32" s="8">
        <v>0</v>
      </c>
      <c r="J32" s="8">
        <f>H32*I32</f>
        <v>0</v>
      </c>
      <c r="K32" s="25"/>
    </row>
    <row r="33" spans="2:11" ht="15" thickBot="1" x14ac:dyDescent="0.35">
      <c r="B33" s="23"/>
      <c r="C33" s="32"/>
      <c r="D33" s="16"/>
      <c r="E33" s="16"/>
      <c r="F33" s="35"/>
      <c r="G33" s="6">
        <f>SUM(G29:G32)</f>
        <v>0.11000000000000001</v>
      </c>
      <c r="H33" s="15"/>
      <c r="I33" s="8">
        <f>SUM(I29:I32)</f>
        <v>0</v>
      </c>
      <c r="J33" s="6">
        <f>SUM(J29:J32)</f>
        <v>0</v>
      </c>
      <c r="K33" s="25"/>
    </row>
    <row r="34" spans="2:11" ht="15" thickTop="1" x14ac:dyDescent="0.3">
      <c r="B34" s="23"/>
      <c r="C34" s="30"/>
      <c r="D34" s="17"/>
      <c r="E34" s="17"/>
      <c r="F34" s="36"/>
      <c r="G34" s="3"/>
      <c r="H34" s="17"/>
      <c r="I34" s="3"/>
      <c r="J34" s="3"/>
      <c r="K34" s="25"/>
    </row>
    <row r="35" spans="2:11" x14ac:dyDescent="0.3">
      <c r="B35" s="23"/>
      <c r="C35" s="28" t="s">
        <v>21</v>
      </c>
      <c r="D35" s="15" t="s">
        <v>5</v>
      </c>
      <c r="E35" s="15">
        <v>1</v>
      </c>
      <c r="F35" s="34">
        <v>0.14000000000000001</v>
      </c>
      <c r="G35" s="8">
        <f t="shared" ref="G35:G36" si="6">E35*F35</f>
        <v>0.14000000000000001</v>
      </c>
      <c r="H35" s="15">
        <v>1</v>
      </c>
      <c r="I35" s="8">
        <v>1E-3</v>
      </c>
      <c r="J35" s="8">
        <f t="shared" ref="J35:J36" si="7">H35*I35</f>
        <v>1E-3</v>
      </c>
      <c r="K35" s="25"/>
    </row>
    <row r="36" spans="2:11" x14ac:dyDescent="0.3">
      <c r="B36" s="23"/>
      <c r="C36" s="28"/>
      <c r="D36" s="15" t="s">
        <v>6</v>
      </c>
      <c r="E36" s="15">
        <v>1</v>
      </c>
      <c r="F36" s="34">
        <v>7.0000000000000007E-2</v>
      </c>
      <c r="G36" s="8">
        <f t="shared" si="6"/>
        <v>7.0000000000000007E-2</v>
      </c>
      <c r="H36" s="15">
        <v>1</v>
      </c>
      <c r="I36" s="8">
        <v>1E-3</v>
      </c>
      <c r="J36" s="8">
        <f t="shared" si="7"/>
        <v>1E-3</v>
      </c>
      <c r="K36" s="25"/>
    </row>
    <row r="37" spans="2:11" ht="15" thickBot="1" x14ac:dyDescent="0.35">
      <c r="B37" s="37"/>
      <c r="C37" s="32"/>
      <c r="D37" s="16"/>
      <c r="E37" s="16"/>
      <c r="F37" s="35"/>
      <c r="G37" s="6">
        <f>SUM(G35:G36)</f>
        <v>0.21000000000000002</v>
      </c>
      <c r="H37" s="15">
        <v>1</v>
      </c>
      <c r="I37" s="8">
        <f>SUM(I35:I36)</f>
        <v>2E-3</v>
      </c>
      <c r="J37" s="6">
        <f>SUM(J35:J36)</f>
        <v>2E-3</v>
      </c>
      <c r="K37" s="25"/>
    </row>
    <row r="38" spans="2:11" ht="15" thickTop="1" x14ac:dyDescent="0.3">
      <c r="B38" s="23"/>
      <c r="C38" s="30"/>
      <c r="D38" s="17"/>
      <c r="E38" s="17"/>
      <c r="F38" s="36"/>
      <c r="G38" s="3"/>
      <c r="H38" s="17"/>
      <c r="I38" s="3"/>
      <c r="J38" s="3"/>
      <c r="K38" s="25"/>
    </row>
    <row r="39" spans="2:11" x14ac:dyDescent="0.3">
      <c r="B39" s="23"/>
      <c r="C39" s="28" t="s">
        <v>19</v>
      </c>
      <c r="D39" s="15" t="s">
        <v>40</v>
      </c>
      <c r="E39" s="15"/>
      <c r="F39" s="15"/>
      <c r="G39" s="13"/>
      <c r="H39" s="15">
        <v>3</v>
      </c>
      <c r="I39" s="13">
        <v>1.4999999999999999E-2</v>
      </c>
      <c r="J39" s="8">
        <f>H39*I39</f>
        <v>4.4999999999999998E-2</v>
      </c>
      <c r="K39" s="25"/>
    </row>
    <row r="40" spans="2:11" x14ac:dyDescent="0.3">
      <c r="B40" s="23"/>
      <c r="C40" s="28"/>
      <c r="D40" s="15" t="s">
        <v>41</v>
      </c>
      <c r="E40" s="15">
        <v>1</v>
      </c>
      <c r="F40" s="34">
        <v>0.05</v>
      </c>
      <c r="G40" s="8">
        <f t="shared" ref="G40:G43" si="8">E40*F40</f>
        <v>0.05</v>
      </c>
      <c r="H40" s="15">
        <v>1</v>
      </c>
      <c r="I40" s="8">
        <v>0</v>
      </c>
      <c r="J40" s="8">
        <f t="shared" ref="J40:J43" si="9">H40*I40</f>
        <v>0</v>
      </c>
      <c r="K40" s="25"/>
    </row>
    <row r="41" spans="2:11" x14ac:dyDescent="0.3">
      <c r="B41" s="23"/>
      <c r="C41" s="28"/>
      <c r="D41" s="15" t="s">
        <v>42</v>
      </c>
      <c r="E41" s="15">
        <v>1</v>
      </c>
      <c r="F41" s="34">
        <v>0.05</v>
      </c>
      <c r="G41" s="8">
        <f t="shared" si="8"/>
        <v>0.05</v>
      </c>
      <c r="H41" s="15">
        <v>1</v>
      </c>
      <c r="I41" s="8">
        <v>0</v>
      </c>
      <c r="J41" s="8">
        <f t="shared" si="9"/>
        <v>0</v>
      </c>
      <c r="K41" s="25"/>
    </row>
    <row r="42" spans="2:11" x14ac:dyDescent="0.3">
      <c r="B42" s="23"/>
      <c r="C42" s="28"/>
      <c r="D42" s="15" t="s">
        <v>20</v>
      </c>
      <c r="E42" s="15">
        <v>1</v>
      </c>
      <c r="F42" s="34">
        <v>0.03</v>
      </c>
      <c r="G42" s="8">
        <f t="shared" si="8"/>
        <v>0.03</v>
      </c>
      <c r="H42" s="15">
        <v>1</v>
      </c>
      <c r="I42" s="8">
        <v>0</v>
      </c>
      <c r="J42" s="8">
        <f t="shared" si="9"/>
        <v>0</v>
      </c>
      <c r="K42" s="25"/>
    </row>
    <row r="43" spans="2:11" x14ac:dyDescent="0.3">
      <c r="B43" s="23"/>
      <c r="C43" s="28"/>
      <c r="D43" s="15" t="s">
        <v>43</v>
      </c>
      <c r="E43" s="15">
        <v>1</v>
      </c>
      <c r="F43" s="34">
        <v>0.05</v>
      </c>
      <c r="G43" s="8">
        <f t="shared" si="8"/>
        <v>0.05</v>
      </c>
      <c r="H43" s="15">
        <v>1</v>
      </c>
      <c r="I43" s="8">
        <v>0</v>
      </c>
      <c r="J43" s="8">
        <f t="shared" si="9"/>
        <v>0</v>
      </c>
      <c r="K43" s="25"/>
    </row>
    <row r="44" spans="2:11" ht="15" thickBot="1" x14ac:dyDescent="0.35">
      <c r="B44" s="37"/>
      <c r="C44" s="32"/>
      <c r="D44" s="16"/>
      <c r="E44" s="16"/>
      <c r="F44" s="35"/>
      <c r="G44" s="6">
        <f>SUM(G39:G43)</f>
        <v>0.18</v>
      </c>
      <c r="H44" s="15">
        <v>1</v>
      </c>
      <c r="I44" s="8">
        <f>SUM(I39:I43)</f>
        <v>1.4999999999999999E-2</v>
      </c>
      <c r="J44" s="6">
        <f>SUM(J39:J43)</f>
        <v>4.4999999999999998E-2</v>
      </c>
      <c r="K44" s="25"/>
    </row>
    <row r="45" spans="2:11" ht="15" thickTop="1" x14ac:dyDescent="0.3">
      <c r="B45" s="23"/>
      <c r="C45" s="30"/>
      <c r="D45" s="17"/>
      <c r="E45" s="17"/>
      <c r="F45" s="17"/>
      <c r="G45" s="4"/>
      <c r="H45" s="17"/>
      <c r="I45" s="4"/>
      <c r="J45" s="4"/>
      <c r="K45" s="25"/>
    </row>
    <row r="46" spans="2:11" x14ac:dyDescent="0.3">
      <c r="B46" s="23"/>
      <c r="C46" s="28" t="s">
        <v>22</v>
      </c>
      <c r="D46" s="15" t="s">
        <v>12</v>
      </c>
      <c r="E46" s="15">
        <v>1</v>
      </c>
      <c r="F46" s="34">
        <v>0.04</v>
      </c>
      <c r="G46" s="8">
        <f t="shared" ref="G46:G48" si="10">E46*F46</f>
        <v>0.04</v>
      </c>
      <c r="H46" s="15">
        <v>1</v>
      </c>
      <c r="I46" s="8">
        <v>1E-3</v>
      </c>
      <c r="J46" s="8">
        <f t="shared" ref="J46:J48" si="11">H46*I46</f>
        <v>1E-3</v>
      </c>
      <c r="K46" s="25"/>
    </row>
    <row r="47" spans="2:11" x14ac:dyDescent="0.3">
      <c r="B47" s="23"/>
      <c r="C47" s="28"/>
      <c r="D47" s="15" t="s">
        <v>18</v>
      </c>
      <c r="E47" s="15">
        <v>1</v>
      </c>
      <c r="F47" s="34">
        <v>7.0000000000000007E-2</v>
      </c>
      <c r="G47" s="8">
        <f t="shared" si="10"/>
        <v>7.0000000000000007E-2</v>
      </c>
      <c r="H47" s="15">
        <v>1</v>
      </c>
      <c r="I47" s="8">
        <v>1E-3</v>
      </c>
      <c r="J47" s="8">
        <f t="shared" si="11"/>
        <v>1E-3</v>
      </c>
      <c r="K47" s="25"/>
    </row>
    <row r="48" spans="2:11" x14ac:dyDescent="0.3">
      <c r="B48" s="23"/>
      <c r="C48" s="28"/>
      <c r="D48" s="15" t="s">
        <v>44</v>
      </c>
      <c r="E48" s="15">
        <v>1</v>
      </c>
      <c r="F48" s="34">
        <v>0.04</v>
      </c>
      <c r="G48" s="8">
        <f t="shared" si="10"/>
        <v>0.04</v>
      </c>
      <c r="H48" s="15">
        <v>1</v>
      </c>
      <c r="I48" s="8">
        <v>1E-3</v>
      </c>
      <c r="J48" s="8">
        <f t="shared" si="11"/>
        <v>1E-3</v>
      </c>
      <c r="K48" s="25"/>
    </row>
    <row r="49" spans="2:11" x14ac:dyDescent="0.3">
      <c r="B49" s="23"/>
      <c r="C49" s="28" t="s">
        <v>23</v>
      </c>
      <c r="D49" s="15" t="s">
        <v>45</v>
      </c>
      <c r="E49" s="15">
        <v>1</v>
      </c>
      <c r="F49" s="34">
        <v>0.08</v>
      </c>
      <c r="G49" s="8">
        <f t="shared" ref="G49" si="12">E49*F49</f>
        <v>0.08</v>
      </c>
      <c r="H49" s="15">
        <v>1</v>
      </c>
      <c r="I49" s="8">
        <v>0.04</v>
      </c>
      <c r="J49" s="8">
        <f t="shared" ref="J49" si="13">H49*I49</f>
        <v>0.04</v>
      </c>
      <c r="K49" s="25"/>
    </row>
    <row r="50" spans="2:11" ht="15" thickBot="1" x14ac:dyDescent="0.35">
      <c r="B50" s="23"/>
      <c r="C50" s="32"/>
      <c r="D50" s="16"/>
      <c r="E50" s="16"/>
      <c r="F50" s="16"/>
      <c r="G50" s="9">
        <f>SUM(G46:G49)</f>
        <v>0.23000000000000004</v>
      </c>
      <c r="H50" s="15"/>
      <c r="I50" s="13"/>
      <c r="J50" s="9">
        <f>SUM(J46:J49)</f>
        <v>4.3000000000000003E-2</v>
      </c>
      <c r="K50" s="25"/>
    </row>
    <row r="51" spans="2:11" ht="15" thickTop="1" x14ac:dyDescent="0.3">
      <c r="B51" s="23"/>
      <c r="C51" s="30"/>
      <c r="D51" s="17"/>
      <c r="E51" s="17"/>
      <c r="F51" s="17"/>
      <c r="G51" s="4"/>
      <c r="H51" s="17"/>
      <c r="I51" s="4"/>
      <c r="J51" s="4"/>
      <c r="K51" s="25"/>
    </row>
    <row r="52" spans="2:11" x14ac:dyDescent="0.3">
      <c r="B52" s="23"/>
      <c r="C52" s="28" t="s">
        <v>24</v>
      </c>
      <c r="D52" s="15" t="s">
        <v>25</v>
      </c>
      <c r="E52" s="15">
        <v>1</v>
      </c>
      <c r="F52" s="34">
        <v>0.08</v>
      </c>
      <c r="G52" s="8">
        <f t="shared" ref="G52" si="14">E52*F52</f>
        <v>0.08</v>
      </c>
      <c r="H52" s="15">
        <v>1</v>
      </c>
      <c r="I52" s="8">
        <v>0</v>
      </c>
      <c r="J52" s="8">
        <f t="shared" ref="J52" si="15">H52*I52</f>
        <v>0</v>
      </c>
      <c r="K52" s="25"/>
    </row>
    <row r="53" spans="2:11" x14ac:dyDescent="0.3">
      <c r="B53" s="23"/>
      <c r="C53" s="28"/>
      <c r="D53" s="15" t="s">
        <v>26</v>
      </c>
      <c r="E53" s="15">
        <v>1</v>
      </c>
      <c r="F53" s="34">
        <v>0.03</v>
      </c>
      <c r="G53" s="8">
        <f t="shared" ref="G53:G55" si="16">E53*F53</f>
        <v>0.03</v>
      </c>
      <c r="H53" s="15">
        <v>1</v>
      </c>
      <c r="I53" s="8">
        <v>0</v>
      </c>
      <c r="J53" s="8">
        <f t="shared" ref="J53:J55" si="17">H53*I53</f>
        <v>0</v>
      </c>
      <c r="K53" s="25"/>
    </row>
    <row r="54" spans="2:11" x14ac:dyDescent="0.3">
      <c r="B54" s="23"/>
      <c r="C54" s="28"/>
      <c r="D54" s="15" t="s">
        <v>27</v>
      </c>
      <c r="E54" s="15">
        <v>1</v>
      </c>
      <c r="F54" s="34">
        <v>0.01</v>
      </c>
      <c r="G54" s="8">
        <f t="shared" si="16"/>
        <v>0.01</v>
      </c>
      <c r="H54" s="15">
        <v>1</v>
      </c>
      <c r="I54" s="8">
        <v>0</v>
      </c>
      <c r="J54" s="8">
        <f t="shared" si="17"/>
        <v>0</v>
      </c>
      <c r="K54" s="25"/>
    </row>
    <row r="55" spans="2:11" x14ac:dyDescent="0.3">
      <c r="B55" s="23"/>
      <c r="C55" s="28"/>
      <c r="D55" s="15" t="s">
        <v>46</v>
      </c>
      <c r="E55" s="15">
        <v>1</v>
      </c>
      <c r="F55" s="34">
        <v>0.04</v>
      </c>
      <c r="G55" s="8">
        <f t="shared" si="16"/>
        <v>0.04</v>
      </c>
      <c r="H55" s="15">
        <v>1</v>
      </c>
      <c r="I55" s="8">
        <v>0</v>
      </c>
      <c r="J55" s="8">
        <f t="shared" si="17"/>
        <v>0</v>
      </c>
      <c r="K55" s="25"/>
    </row>
    <row r="56" spans="2:11" ht="15" thickBot="1" x14ac:dyDescent="0.35">
      <c r="B56" s="23"/>
      <c r="C56" s="32"/>
      <c r="D56" s="16"/>
      <c r="E56" s="16"/>
      <c r="F56" s="35"/>
      <c r="G56" s="6">
        <f>SUM(G52:G55)</f>
        <v>0.16</v>
      </c>
      <c r="H56" s="15"/>
      <c r="I56" s="8"/>
      <c r="J56" s="6">
        <f>SUM(J52:J55)</f>
        <v>0</v>
      </c>
      <c r="K56" s="25"/>
    </row>
    <row r="57" spans="2:11" ht="15" thickTop="1" x14ac:dyDescent="0.3">
      <c r="B57" s="23"/>
      <c r="C57" s="30"/>
      <c r="D57" s="17"/>
      <c r="E57" s="17"/>
      <c r="F57" s="36"/>
      <c r="G57" s="3"/>
      <c r="H57" s="17"/>
      <c r="I57" s="3"/>
      <c r="J57" s="3"/>
      <c r="K57" s="25"/>
    </row>
    <row r="58" spans="2:11" x14ac:dyDescent="0.3">
      <c r="B58" s="23"/>
      <c r="C58" s="28" t="s">
        <v>47</v>
      </c>
      <c r="D58" s="15" t="s">
        <v>29</v>
      </c>
      <c r="E58" s="15">
        <v>1</v>
      </c>
      <c r="F58" s="34">
        <v>0.02</v>
      </c>
      <c r="G58" s="8">
        <f t="shared" ref="G58:G59" si="18">E58*F58</f>
        <v>0.02</v>
      </c>
      <c r="H58" s="15">
        <v>1</v>
      </c>
      <c r="I58" s="8">
        <v>0</v>
      </c>
      <c r="J58" s="8">
        <f t="shared" ref="J58:J59" si="19">H58*I58</f>
        <v>0</v>
      </c>
      <c r="K58" s="25"/>
    </row>
    <row r="59" spans="2:11" x14ac:dyDescent="0.3">
      <c r="B59" s="23"/>
      <c r="C59" s="28"/>
      <c r="D59" s="15" t="s">
        <v>48</v>
      </c>
      <c r="E59" s="15">
        <v>1</v>
      </c>
      <c r="F59" s="34">
        <v>0</v>
      </c>
      <c r="G59" s="8">
        <f t="shared" si="18"/>
        <v>0</v>
      </c>
      <c r="H59" s="15">
        <v>1</v>
      </c>
      <c r="I59" s="8">
        <v>-0.04</v>
      </c>
      <c r="J59" s="8">
        <f t="shared" si="19"/>
        <v>-0.04</v>
      </c>
      <c r="K59" s="25"/>
    </row>
    <row r="60" spans="2:11" ht="15" thickBot="1" x14ac:dyDescent="0.35">
      <c r="B60" s="23"/>
      <c r="C60" s="32"/>
      <c r="D60" s="16"/>
      <c r="E60" s="16"/>
      <c r="F60" s="35"/>
      <c r="G60" s="6">
        <f>SUM(G58:G59)</f>
        <v>0.02</v>
      </c>
      <c r="H60" s="15"/>
      <c r="I60" s="8"/>
      <c r="J60" s="6">
        <f>SUM(J58:J59)</f>
        <v>-0.04</v>
      </c>
      <c r="K60" s="25"/>
    </row>
    <row r="61" spans="2:11" ht="15" thickTop="1" x14ac:dyDescent="0.3">
      <c r="B61" s="23"/>
      <c r="C61" s="30"/>
      <c r="D61" s="17"/>
      <c r="E61" s="17"/>
      <c r="F61" s="36"/>
      <c r="G61" s="3"/>
      <c r="H61" s="17"/>
      <c r="I61" s="3"/>
      <c r="J61" s="3"/>
      <c r="K61" s="25"/>
    </row>
    <row r="62" spans="2:11" x14ac:dyDescent="0.3">
      <c r="B62" s="23"/>
      <c r="C62" s="28" t="s">
        <v>54</v>
      </c>
      <c r="D62" s="15" t="s">
        <v>147</v>
      </c>
      <c r="E62" s="15">
        <v>1</v>
      </c>
      <c r="F62" s="34">
        <v>0.13</v>
      </c>
      <c r="G62" s="8">
        <f t="shared" ref="G62:G67" si="20">E62*F62</f>
        <v>0.13</v>
      </c>
      <c r="H62" s="15">
        <v>1</v>
      </c>
      <c r="I62" s="8">
        <v>0.06</v>
      </c>
      <c r="J62" s="8">
        <f t="shared" ref="J62:J67" si="21">H62*I62</f>
        <v>0.06</v>
      </c>
      <c r="K62" s="25"/>
    </row>
    <row r="63" spans="2:11" x14ac:dyDescent="0.3">
      <c r="B63" s="23"/>
      <c r="C63" s="28" t="s">
        <v>55</v>
      </c>
      <c r="D63" s="15" t="s">
        <v>95</v>
      </c>
      <c r="E63" s="15">
        <v>1</v>
      </c>
      <c r="F63" s="34">
        <v>0.06</v>
      </c>
      <c r="G63" s="8">
        <f t="shared" si="20"/>
        <v>0.06</v>
      </c>
      <c r="H63" s="15">
        <v>1</v>
      </c>
      <c r="I63" s="8">
        <v>0.06</v>
      </c>
      <c r="J63" s="8">
        <f t="shared" si="21"/>
        <v>0.06</v>
      </c>
      <c r="K63" s="25"/>
    </row>
    <row r="64" spans="2:11" x14ac:dyDescent="0.3">
      <c r="B64" s="23"/>
      <c r="C64" s="28"/>
      <c r="D64" s="15" t="s">
        <v>96</v>
      </c>
      <c r="E64" s="15">
        <v>1</v>
      </c>
      <c r="F64" s="34">
        <v>0.06</v>
      </c>
      <c r="G64" s="8">
        <f t="shared" si="20"/>
        <v>0.06</v>
      </c>
      <c r="H64" s="15">
        <v>1</v>
      </c>
      <c r="I64" s="8">
        <v>0.03</v>
      </c>
      <c r="J64" s="8">
        <f t="shared" si="21"/>
        <v>0.03</v>
      </c>
      <c r="K64" s="25"/>
    </row>
    <row r="65" spans="2:11" x14ac:dyDescent="0.3">
      <c r="B65" s="23"/>
      <c r="C65" s="28"/>
      <c r="D65" s="15" t="s">
        <v>97</v>
      </c>
      <c r="E65" s="15">
        <v>1</v>
      </c>
      <c r="F65" s="34">
        <v>0.03</v>
      </c>
      <c r="G65" s="8">
        <f t="shared" si="20"/>
        <v>0.03</v>
      </c>
      <c r="H65" s="15">
        <v>1</v>
      </c>
      <c r="I65" s="8">
        <v>0.02</v>
      </c>
      <c r="J65" s="8">
        <f t="shared" si="21"/>
        <v>0.02</v>
      </c>
      <c r="K65" s="25"/>
    </row>
    <row r="66" spans="2:11" x14ac:dyDescent="0.3">
      <c r="B66" s="23"/>
      <c r="C66" s="28"/>
      <c r="D66" s="15" t="s">
        <v>98</v>
      </c>
      <c r="E66" s="15">
        <v>1</v>
      </c>
      <c r="F66" s="34">
        <v>0.02</v>
      </c>
      <c r="G66" s="8">
        <f t="shared" si="20"/>
        <v>0.02</v>
      </c>
      <c r="H66" s="15">
        <v>1</v>
      </c>
      <c r="I66" s="8">
        <v>0.01</v>
      </c>
      <c r="J66" s="8">
        <f t="shared" si="21"/>
        <v>0.01</v>
      </c>
      <c r="K66" s="25"/>
    </row>
    <row r="67" spans="2:11" x14ac:dyDescent="0.3">
      <c r="B67" s="23"/>
      <c r="C67" s="28"/>
      <c r="D67" s="15" t="s">
        <v>99</v>
      </c>
      <c r="E67" s="15">
        <v>1</v>
      </c>
      <c r="F67" s="34">
        <v>0.03</v>
      </c>
      <c r="G67" s="8">
        <f t="shared" si="20"/>
        <v>0.03</v>
      </c>
      <c r="H67" s="15">
        <v>1</v>
      </c>
      <c r="I67" s="8">
        <v>0.02</v>
      </c>
      <c r="J67" s="8">
        <f t="shared" si="21"/>
        <v>0.02</v>
      </c>
      <c r="K67" s="25"/>
    </row>
    <row r="68" spans="2:11" ht="15" thickBot="1" x14ac:dyDescent="0.35">
      <c r="B68" s="23"/>
      <c r="C68" s="32"/>
      <c r="D68" s="16"/>
      <c r="E68" s="16"/>
      <c r="F68" s="35"/>
      <c r="G68" s="6">
        <f>SUM(G62:G67)</f>
        <v>0.33000000000000007</v>
      </c>
      <c r="H68" s="15"/>
      <c r="I68" s="8"/>
      <c r="J68" s="6">
        <f>SUM(J62:J67)</f>
        <v>0.19999999999999998</v>
      </c>
      <c r="K68" s="25"/>
    </row>
    <row r="69" spans="2:11" ht="15" thickTop="1" x14ac:dyDescent="0.3">
      <c r="B69" s="23"/>
      <c r="C69" s="30"/>
      <c r="D69" s="17"/>
      <c r="E69" s="17"/>
      <c r="F69" s="36"/>
      <c r="G69" s="3"/>
      <c r="H69" s="17"/>
      <c r="I69" s="3"/>
      <c r="J69" s="3"/>
      <c r="K69" s="25"/>
    </row>
    <row r="70" spans="2:11" x14ac:dyDescent="0.3">
      <c r="B70" s="23"/>
      <c r="C70" s="28" t="s">
        <v>31</v>
      </c>
      <c r="D70" s="15" t="s">
        <v>49</v>
      </c>
      <c r="E70" s="15">
        <v>1</v>
      </c>
      <c r="F70" s="34">
        <v>0.15</v>
      </c>
      <c r="G70" s="8">
        <f t="shared" ref="G70:G71" si="22">E70*F70</f>
        <v>0.15</v>
      </c>
      <c r="H70" s="15">
        <v>1</v>
      </c>
      <c r="I70" s="8">
        <v>0</v>
      </c>
      <c r="J70" s="8">
        <f t="shared" ref="J70:J71" si="23">H70*I70</f>
        <v>0</v>
      </c>
      <c r="K70" s="25"/>
    </row>
    <row r="71" spans="2:11" x14ac:dyDescent="0.3">
      <c r="B71" s="23"/>
      <c r="C71" s="28"/>
      <c r="D71" s="15" t="s">
        <v>30</v>
      </c>
      <c r="E71" s="15">
        <v>1</v>
      </c>
      <c r="F71" s="34">
        <v>0.03</v>
      </c>
      <c r="G71" s="8">
        <f t="shared" si="22"/>
        <v>0.03</v>
      </c>
      <c r="H71" s="15">
        <v>1</v>
      </c>
      <c r="I71" s="8">
        <v>0</v>
      </c>
      <c r="J71" s="8">
        <f t="shared" si="23"/>
        <v>0</v>
      </c>
      <c r="K71" s="25"/>
    </row>
    <row r="72" spans="2:11" ht="15" thickBot="1" x14ac:dyDescent="0.35">
      <c r="B72" s="23"/>
      <c r="C72" s="16"/>
      <c r="D72" s="16"/>
      <c r="E72" s="16"/>
      <c r="F72" s="35"/>
      <c r="G72" s="6">
        <f>SUM(G70:G71)</f>
        <v>0.18</v>
      </c>
      <c r="H72" s="15"/>
      <c r="I72" s="8"/>
      <c r="J72" s="6">
        <f>SUM(J70:J71)</f>
        <v>0</v>
      </c>
      <c r="K72" s="25"/>
    </row>
    <row r="73" spans="2:11" ht="15" thickTop="1" x14ac:dyDescent="0.3">
      <c r="B73" s="23"/>
      <c r="C73" s="17"/>
      <c r="D73" s="17"/>
      <c r="E73" s="17"/>
      <c r="F73" s="36"/>
      <c r="G73" s="3"/>
      <c r="H73" s="17"/>
      <c r="I73" s="3"/>
      <c r="J73" s="3"/>
      <c r="K73" s="25"/>
    </row>
    <row r="74" spans="2:11" x14ac:dyDescent="0.3">
      <c r="B74" s="23"/>
      <c r="C74" s="38" t="s">
        <v>58</v>
      </c>
      <c r="D74" s="17"/>
      <c r="E74" s="17"/>
      <c r="F74" s="17"/>
      <c r="G74" s="4"/>
      <c r="H74" s="17"/>
      <c r="I74" s="4"/>
      <c r="J74" s="4"/>
      <c r="K74" s="25"/>
    </row>
    <row r="75" spans="2:11" ht="15" thickBot="1" x14ac:dyDescent="0.35">
      <c r="B75" s="23"/>
      <c r="C75" s="39" t="s">
        <v>32</v>
      </c>
      <c r="D75" s="40">
        <v>1414500</v>
      </c>
      <c r="E75" s="39" t="s">
        <v>50</v>
      </c>
      <c r="F75" s="39"/>
      <c r="G75" s="10">
        <f>G7+G9+G11+G20+G25+G27+G33+G37+G44+G50+G56+G60+G68+G72</f>
        <v>2.3800000000000003</v>
      </c>
      <c r="H75" s="39" t="s">
        <v>51</v>
      </c>
      <c r="I75" s="41"/>
      <c r="J75" s="10">
        <f>J7+J9+J11+J20+J25+J27+J33+J37+J44+J50+J56+J60+J68+J72</f>
        <v>0.6</v>
      </c>
      <c r="K75" s="25"/>
    </row>
    <row r="76" spans="2:11" ht="15" thickTop="1" x14ac:dyDescent="0.3">
      <c r="B76" s="23"/>
      <c r="C76" s="17"/>
      <c r="D76" s="17"/>
      <c r="E76" s="17"/>
      <c r="F76" s="17"/>
      <c r="G76" s="4"/>
      <c r="H76" s="17"/>
      <c r="I76" s="4"/>
      <c r="J76" s="4"/>
      <c r="K76" s="25"/>
    </row>
    <row r="77" spans="2:11" x14ac:dyDescent="0.3">
      <c r="B77" s="23"/>
      <c r="C77" s="39" t="s">
        <v>100</v>
      </c>
      <c r="D77" s="40">
        <f>D75*G75</f>
        <v>3366510.0000000005</v>
      </c>
      <c r="E77" s="17"/>
      <c r="F77" s="17"/>
      <c r="G77" s="4"/>
      <c r="H77" s="17"/>
      <c r="I77" s="4"/>
      <c r="J77" s="4"/>
      <c r="K77" s="25"/>
    </row>
    <row r="78" spans="2:11" x14ac:dyDescent="0.3">
      <c r="B78" s="23"/>
      <c r="C78" s="17"/>
      <c r="D78" s="42"/>
      <c r="E78" s="17"/>
      <c r="F78" s="17"/>
      <c r="G78" s="4"/>
      <c r="H78" s="17"/>
      <c r="I78" s="4"/>
      <c r="J78" s="4"/>
      <c r="K78" s="25"/>
    </row>
    <row r="79" spans="2:11" x14ac:dyDescent="0.3">
      <c r="B79" s="23"/>
      <c r="C79" s="39" t="s">
        <v>101</v>
      </c>
      <c r="D79" s="40">
        <f>D75*J75</f>
        <v>848700</v>
      </c>
      <c r="E79" s="17"/>
      <c r="F79" s="17"/>
      <c r="G79" s="4"/>
      <c r="H79" s="17"/>
      <c r="I79" s="4"/>
      <c r="J79" s="4"/>
      <c r="K79" s="25"/>
    </row>
    <row r="80" spans="2:11" x14ac:dyDescent="0.3">
      <c r="B80" s="23"/>
      <c r="C80" s="17"/>
      <c r="D80" s="17"/>
      <c r="E80" s="17"/>
      <c r="F80" s="17"/>
      <c r="G80" s="4"/>
      <c r="H80" s="17"/>
      <c r="I80" s="4"/>
      <c r="J80" s="4"/>
      <c r="K80" s="25"/>
    </row>
    <row r="81" spans="2:11" x14ac:dyDescent="0.3">
      <c r="B81" s="23"/>
      <c r="C81" s="15" t="s">
        <v>52</v>
      </c>
      <c r="D81" s="43">
        <f>D77-D79</f>
        <v>2517810.0000000005</v>
      </c>
      <c r="E81" s="17"/>
      <c r="F81" s="17"/>
      <c r="G81" s="4"/>
      <c r="H81" s="17"/>
      <c r="I81" s="4"/>
      <c r="J81" s="4"/>
      <c r="K81" s="25"/>
    </row>
    <row r="82" spans="2:11" x14ac:dyDescent="0.3">
      <c r="B82" s="23"/>
      <c r="C82" s="44" t="s">
        <v>83</v>
      </c>
      <c r="D82" s="45">
        <v>0.5</v>
      </c>
      <c r="E82" s="17"/>
      <c r="F82" s="17"/>
      <c r="G82" s="4"/>
      <c r="H82" s="17"/>
      <c r="I82" s="4"/>
      <c r="J82" s="4"/>
      <c r="K82" s="25"/>
    </row>
    <row r="83" spans="2:11" x14ac:dyDescent="0.3">
      <c r="B83" s="23"/>
      <c r="C83" s="46" t="s">
        <v>53</v>
      </c>
      <c r="D83" s="47">
        <f>D81*D82</f>
        <v>1258905.0000000002</v>
      </c>
      <c r="E83" s="17"/>
      <c r="F83" s="17"/>
      <c r="G83" s="4"/>
      <c r="H83" s="17"/>
      <c r="I83" s="4"/>
      <c r="J83" s="4"/>
      <c r="K83" s="25"/>
    </row>
    <row r="84" spans="2:11" x14ac:dyDescent="0.3">
      <c r="B84" s="23"/>
      <c r="C84" s="48" t="s">
        <v>60</v>
      </c>
      <c r="D84" s="45">
        <v>0.25</v>
      </c>
      <c r="E84" s="17"/>
      <c r="F84" s="17"/>
      <c r="G84" s="4"/>
      <c r="H84" s="17"/>
      <c r="I84" s="4"/>
      <c r="J84" s="4"/>
      <c r="K84" s="25"/>
    </row>
    <row r="85" spans="2:11" x14ac:dyDescent="0.3">
      <c r="B85" s="23"/>
      <c r="C85" s="49"/>
      <c r="D85" s="43">
        <f>D83*D84</f>
        <v>314726.25000000006</v>
      </c>
      <c r="E85" s="17"/>
      <c r="F85" s="17"/>
      <c r="G85" s="4"/>
      <c r="H85" s="17"/>
      <c r="I85" s="4"/>
      <c r="J85" s="4"/>
      <c r="K85" s="25"/>
    </row>
    <row r="86" spans="2:11" x14ac:dyDescent="0.3">
      <c r="B86" s="23"/>
      <c r="C86" s="50" t="s">
        <v>102</v>
      </c>
      <c r="D86" s="40">
        <v>1018950</v>
      </c>
      <c r="E86" s="17"/>
      <c r="F86" s="17"/>
      <c r="G86" s="4"/>
      <c r="H86" s="17"/>
      <c r="I86" s="4"/>
      <c r="J86" s="4"/>
      <c r="K86" s="25"/>
    </row>
    <row r="87" spans="2:11" ht="15" thickBot="1" x14ac:dyDescent="0.35">
      <c r="B87" s="23"/>
      <c r="C87" s="46" t="s">
        <v>59</v>
      </c>
      <c r="D87" s="11">
        <f>D85+D86</f>
        <v>1333676.25</v>
      </c>
      <c r="E87" s="17"/>
      <c r="F87" s="17"/>
      <c r="G87" s="4"/>
      <c r="H87" s="17"/>
      <c r="I87" s="4"/>
      <c r="J87" s="4"/>
      <c r="K87" s="25"/>
    </row>
    <row r="88" spans="2:11" ht="15" thickTop="1" x14ac:dyDescent="0.3">
      <c r="B88" s="23"/>
      <c r="C88" s="17"/>
      <c r="D88" s="17"/>
      <c r="E88" s="17"/>
      <c r="F88" s="17"/>
      <c r="G88" s="4"/>
      <c r="H88" s="17"/>
      <c r="I88" s="4"/>
      <c r="J88" s="4"/>
      <c r="K88" s="25"/>
    </row>
    <row r="89" spans="2:11" x14ac:dyDescent="0.3">
      <c r="B89" s="23"/>
      <c r="C89" s="17"/>
      <c r="D89" s="17"/>
      <c r="E89" s="17"/>
      <c r="F89" s="17"/>
      <c r="G89" s="4"/>
      <c r="H89" s="17"/>
      <c r="I89" s="4"/>
      <c r="J89" s="4"/>
      <c r="K89" s="25"/>
    </row>
    <row r="90" spans="2:11" ht="21" x14ac:dyDescent="0.4">
      <c r="B90" s="23"/>
      <c r="C90" s="27" t="s">
        <v>61</v>
      </c>
      <c r="D90" s="17"/>
      <c r="E90" s="17"/>
      <c r="F90" s="17"/>
      <c r="G90" s="17"/>
      <c r="H90" s="17"/>
      <c r="I90" s="4"/>
      <c r="J90" s="17"/>
      <c r="K90" s="25"/>
    </row>
    <row r="91" spans="2:11" x14ac:dyDescent="0.3">
      <c r="B91" s="23"/>
      <c r="C91" s="17"/>
      <c r="D91" s="17"/>
      <c r="E91" s="17"/>
      <c r="F91" s="17"/>
      <c r="G91" s="4"/>
      <c r="H91" s="17"/>
      <c r="I91" s="4"/>
      <c r="J91" s="17"/>
      <c r="K91" s="25"/>
    </row>
    <row r="92" spans="2:11" x14ac:dyDescent="0.3">
      <c r="B92" s="23"/>
      <c r="C92" s="30"/>
      <c r="D92" s="17"/>
      <c r="E92" s="17"/>
      <c r="F92" s="31"/>
      <c r="G92" s="3"/>
      <c r="H92" s="17"/>
      <c r="I92" s="3"/>
      <c r="J92" s="3"/>
      <c r="K92" s="25"/>
    </row>
    <row r="93" spans="2:11" x14ac:dyDescent="0.3">
      <c r="B93" s="23"/>
      <c r="C93" s="28" t="s">
        <v>16</v>
      </c>
      <c r="D93" s="15" t="s">
        <v>7</v>
      </c>
      <c r="E93" s="15">
        <v>1</v>
      </c>
      <c r="F93" s="29">
        <v>0.02</v>
      </c>
      <c r="G93" s="8">
        <f t="shared" ref="G93:G99" si="24">E93*F93</f>
        <v>0.02</v>
      </c>
      <c r="H93" s="15">
        <v>1</v>
      </c>
      <c r="I93" s="8">
        <v>0</v>
      </c>
      <c r="J93" s="8">
        <f t="shared" ref="J93:J99" si="25">H93*I93</f>
        <v>0</v>
      </c>
      <c r="K93" s="25"/>
    </row>
    <row r="94" spans="2:11" x14ac:dyDescent="0.3">
      <c r="B94" s="23"/>
      <c r="C94" s="28"/>
      <c r="D94" s="15" t="s">
        <v>8</v>
      </c>
      <c r="E94" s="15">
        <v>1</v>
      </c>
      <c r="F94" s="29">
        <v>0.03</v>
      </c>
      <c r="G94" s="8">
        <f t="shared" si="24"/>
        <v>0.03</v>
      </c>
      <c r="H94" s="15">
        <v>1</v>
      </c>
      <c r="I94" s="8">
        <v>0</v>
      </c>
      <c r="J94" s="8">
        <f t="shared" si="25"/>
        <v>0</v>
      </c>
      <c r="K94" s="25"/>
    </row>
    <row r="95" spans="2:11" x14ac:dyDescent="0.3">
      <c r="B95" s="23"/>
      <c r="C95" s="28"/>
      <c r="D95" s="15" t="s">
        <v>9</v>
      </c>
      <c r="E95" s="15">
        <v>1</v>
      </c>
      <c r="F95" s="29">
        <v>0.03</v>
      </c>
      <c r="G95" s="8">
        <f t="shared" si="24"/>
        <v>0.03</v>
      </c>
      <c r="H95" s="15">
        <v>1</v>
      </c>
      <c r="I95" s="8">
        <v>0</v>
      </c>
      <c r="J95" s="8">
        <f t="shared" si="25"/>
        <v>0</v>
      </c>
      <c r="K95" s="25"/>
    </row>
    <row r="96" spans="2:11" x14ac:dyDescent="0.3">
      <c r="B96" s="23"/>
      <c r="C96" s="28"/>
      <c r="D96" s="15" t="s">
        <v>35</v>
      </c>
      <c r="E96" s="15">
        <v>1</v>
      </c>
      <c r="F96" s="29">
        <v>0.02</v>
      </c>
      <c r="G96" s="8">
        <f t="shared" si="24"/>
        <v>0.02</v>
      </c>
      <c r="H96" s="15">
        <v>1</v>
      </c>
      <c r="I96" s="8">
        <v>0</v>
      </c>
      <c r="J96" s="8">
        <f t="shared" si="25"/>
        <v>0</v>
      </c>
      <c r="K96" s="25"/>
    </row>
    <row r="97" spans="2:11" x14ac:dyDescent="0.3">
      <c r="B97" s="23"/>
      <c r="C97" s="28"/>
      <c r="D97" s="15" t="s">
        <v>36</v>
      </c>
      <c r="E97" s="15">
        <v>1</v>
      </c>
      <c r="F97" s="29">
        <v>0.02</v>
      </c>
      <c r="G97" s="8">
        <f t="shared" si="24"/>
        <v>0.02</v>
      </c>
      <c r="H97" s="15">
        <v>1</v>
      </c>
      <c r="I97" s="8">
        <v>0</v>
      </c>
      <c r="J97" s="8">
        <f t="shared" si="25"/>
        <v>0</v>
      </c>
      <c r="K97" s="25"/>
    </row>
    <row r="98" spans="2:11" x14ac:dyDescent="0.3">
      <c r="B98" s="23"/>
      <c r="C98" s="28"/>
      <c r="D98" s="15" t="s">
        <v>10</v>
      </c>
      <c r="E98" s="15">
        <v>1</v>
      </c>
      <c r="F98" s="29">
        <v>0.02</v>
      </c>
      <c r="G98" s="8">
        <f t="shared" si="24"/>
        <v>0.02</v>
      </c>
      <c r="H98" s="15">
        <v>1</v>
      </c>
      <c r="I98" s="8">
        <v>0</v>
      </c>
      <c r="J98" s="8">
        <f t="shared" si="25"/>
        <v>0</v>
      </c>
      <c r="K98" s="25"/>
    </row>
    <row r="99" spans="2:11" x14ac:dyDescent="0.3">
      <c r="B99" s="23"/>
      <c r="C99" s="28"/>
      <c r="D99" s="15" t="s">
        <v>11</v>
      </c>
      <c r="E99" s="15">
        <v>1</v>
      </c>
      <c r="F99" s="29">
        <v>0.02</v>
      </c>
      <c r="G99" s="8">
        <f t="shared" si="24"/>
        <v>0.02</v>
      </c>
      <c r="H99" s="15">
        <v>1</v>
      </c>
      <c r="I99" s="8">
        <v>0</v>
      </c>
      <c r="J99" s="8">
        <f t="shared" si="25"/>
        <v>0</v>
      </c>
      <c r="K99" s="25"/>
    </row>
    <row r="100" spans="2:11" ht="15" thickBot="1" x14ac:dyDescent="0.35">
      <c r="B100" s="23"/>
      <c r="C100" s="32"/>
      <c r="D100" s="16"/>
      <c r="E100" s="16"/>
      <c r="F100" s="33"/>
      <c r="G100" s="6">
        <f>SUM(G93:G99)</f>
        <v>0.16</v>
      </c>
      <c r="H100" s="15"/>
      <c r="I100" s="8">
        <f>SUM(I93:I99)</f>
        <v>0</v>
      </c>
      <c r="J100" s="6">
        <f>SUM(J93:J99)</f>
        <v>0</v>
      </c>
      <c r="K100" s="25"/>
    </row>
    <row r="101" spans="2:11" ht="15" thickTop="1" x14ac:dyDescent="0.3">
      <c r="B101" s="23"/>
      <c r="C101" s="30"/>
      <c r="D101" s="17"/>
      <c r="E101" s="17"/>
      <c r="F101" s="31"/>
      <c r="G101" s="3"/>
      <c r="H101" s="17"/>
      <c r="I101" s="3"/>
      <c r="J101" s="3"/>
      <c r="K101" s="25"/>
    </row>
    <row r="102" spans="2:11" x14ac:dyDescent="0.3">
      <c r="B102" s="23"/>
      <c r="C102" s="28" t="s">
        <v>0</v>
      </c>
      <c r="D102" s="15" t="s">
        <v>62</v>
      </c>
      <c r="E102" s="15">
        <v>1</v>
      </c>
      <c r="F102" s="29">
        <v>0.03</v>
      </c>
      <c r="G102" s="8">
        <f t="shared" ref="G102" si="26">E102*F102</f>
        <v>0.03</v>
      </c>
      <c r="H102" s="15">
        <v>1</v>
      </c>
      <c r="I102" s="8">
        <v>0</v>
      </c>
      <c r="J102" s="8">
        <f t="shared" ref="J102" si="27">H102*I102</f>
        <v>0</v>
      </c>
      <c r="K102" s="25"/>
    </row>
    <row r="103" spans="2:11" ht="15" thickBot="1" x14ac:dyDescent="0.35">
      <c r="B103" s="23"/>
      <c r="C103" s="32"/>
      <c r="D103" s="16"/>
      <c r="E103" s="16"/>
      <c r="F103" s="35"/>
      <c r="G103" s="6">
        <f>SUM(G102:G102)</f>
        <v>0.03</v>
      </c>
      <c r="H103" s="15"/>
      <c r="I103" s="8">
        <f>SUM(I102:I102)</f>
        <v>0</v>
      </c>
      <c r="J103" s="6">
        <f>SUM(J102:J102)</f>
        <v>0</v>
      </c>
      <c r="K103" s="25"/>
    </row>
    <row r="104" spans="2:11" ht="15" thickTop="1" x14ac:dyDescent="0.3">
      <c r="B104" s="23"/>
      <c r="C104" s="30"/>
      <c r="D104" s="17"/>
      <c r="E104" s="17"/>
      <c r="F104" s="36"/>
      <c r="G104" s="3"/>
      <c r="H104" s="17"/>
      <c r="I104" s="3"/>
      <c r="J104" s="3"/>
      <c r="K104" s="25"/>
    </row>
    <row r="105" spans="2:11" ht="15" thickBot="1" x14ac:dyDescent="0.35">
      <c r="B105" s="23"/>
      <c r="C105" s="28" t="s">
        <v>17</v>
      </c>
      <c r="D105" s="15"/>
      <c r="E105" s="15">
        <v>3</v>
      </c>
      <c r="F105" s="34">
        <v>0.05</v>
      </c>
      <c r="G105" s="6">
        <f>E105*F105</f>
        <v>0.15000000000000002</v>
      </c>
      <c r="H105" s="15">
        <v>3</v>
      </c>
      <c r="I105" s="8">
        <v>0.03</v>
      </c>
      <c r="J105" s="6">
        <f>H105*I105</f>
        <v>0.09</v>
      </c>
      <c r="K105" s="25"/>
    </row>
    <row r="106" spans="2:11" ht="15" thickTop="1" x14ac:dyDescent="0.3">
      <c r="B106" s="23"/>
      <c r="C106" s="30"/>
      <c r="D106" s="17"/>
      <c r="E106" s="17"/>
      <c r="F106" s="36"/>
      <c r="G106" s="3"/>
      <c r="H106" s="17"/>
      <c r="I106" s="3"/>
      <c r="J106" s="3"/>
      <c r="K106" s="25"/>
    </row>
    <row r="107" spans="2:11" x14ac:dyDescent="0.3">
      <c r="B107" s="23"/>
      <c r="C107" s="30"/>
      <c r="D107" s="17"/>
      <c r="E107" s="17"/>
      <c r="F107" s="36"/>
      <c r="G107" s="3"/>
      <c r="H107" s="17"/>
      <c r="I107" s="3"/>
      <c r="J107" s="3"/>
      <c r="K107" s="25"/>
    </row>
    <row r="108" spans="2:11" x14ac:dyDescent="0.3">
      <c r="B108" s="23"/>
      <c r="C108" s="30"/>
      <c r="D108" s="17"/>
      <c r="E108" s="17"/>
      <c r="F108" s="17"/>
      <c r="G108" s="4"/>
      <c r="H108" s="17"/>
      <c r="I108" s="4"/>
      <c r="J108" s="4"/>
      <c r="K108" s="25"/>
    </row>
    <row r="109" spans="2:11" x14ac:dyDescent="0.3">
      <c r="B109" s="23"/>
      <c r="C109" s="28" t="s">
        <v>24</v>
      </c>
      <c r="D109" s="15" t="s">
        <v>25</v>
      </c>
      <c r="E109" s="15">
        <v>1</v>
      </c>
      <c r="F109" s="34">
        <v>0.04</v>
      </c>
      <c r="G109" s="8">
        <f t="shared" ref="G109:G112" si="28">E109*F109</f>
        <v>0.04</v>
      </c>
      <c r="H109" s="15">
        <v>1</v>
      </c>
      <c r="I109" s="8">
        <v>0</v>
      </c>
      <c r="J109" s="8">
        <f t="shared" ref="J109:J112" si="29">H109*I109</f>
        <v>0</v>
      </c>
      <c r="K109" s="25"/>
    </row>
    <row r="110" spans="2:11" x14ac:dyDescent="0.3">
      <c r="B110" s="23"/>
      <c r="C110" s="28"/>
      <c r="D110" s="15" t="s">
        <v>26</v>
      </c>
      <c r="E110" s="15">
        <v>1</v>
      </c>
      <c r="F110" s="34">
        <v>0.01</v>
      </c>
      <c r="G110" s="8">
        <f t="shared" si="28"/>
        <v>0.01</v>
      </c>
      <c r="H110" s="15">
        <v>1</v>
      </c>
      <c r="I110" s="8">
        <v>0</v>
      </c>
      <c r="J110" s="8">
        <f t="shared" si="29"/>
        <v>0</v>
      </c>
      <c r="K110" s="25"/>
    </row>
    <row r="111" spans="2:11" x14ac:dyDescent="0.3">
      <c r="B111" s="23"/>
      <c r="C111" s="28"/>
      <c r="D111" s="15" t="s">
        <v>27</v>
      </c>
      <c r="E111" s="15">
        <v>1</v>
      </c>
      <c r="F111" s="34">
        <v>0.02</v>
      </c>
      <c r="G111" s="8">
        <f t="shared" si="28"/>
        <v>0.02</v>
      </c>
      <c r="H111" s="15">
        <v>1</v>
      </c>
      <c r="I111" s="8">
        <v>0</v>
      </c>
      <c r="J111" s="8">
        <f t="shared" si="29"/>
        <v>0</v>
      </c>
      <c r="K111" s="25"/>
    </row>
    <row r="112" spans="2:11" x14ac:dyDescent="0.3">
      <c r="B112" s="23"/>
      <c r="C112" s="28"/>
      <c r="D112" s="15" t="s">
        <v>46</v>
      </c>
      <c r="E112" s="15">
        <v>1</v>
      </c>
      <c r="F112" s="34">
        <v>0.02</v>
      </c>
      <c r="G112" s="8">
        <f t="shared" si="28"/>
        <v>0.02</v>
      </c>
      <c r="H112" s="15">
        <v>1</v>
      </c>
      <c r="I112" s="8">
        <v>0</v>
      </c>
      <c r="J112" s="8">
        <f t="shared" si="29"/>
        <v>0</v>
      </c>
      <c r="K112" s="25"/>
    </row>
    <row r="113" spans="2:11" ht="15" thickBot="1" x14ac:dyDescent="0.35">
      <c r="B113" s="23"/>
      <c r="C113" s="32"/>
      <c r="D113" s="16"/>
      <c r="E113" s="16"/>
      <c r="F113" s="35"/>
      <c r="G113" s="6">
        <f>SUM(G109:G112)</f>
        <v>9.0000000000000011E-2</v>
      </c>
      <c r="H113" s="15"/>
      <c r="I113" s="8"/>
      <c r="J113" s="6">
        <f>SUM(J109:J112)</f>
        <v>0</v>
      </c>
      <c r="K113" s="25"/>
    </row>
    <row r="114" spans="2:11" ht="15" thickTop="1" x14ac:dyDescent="0.3">
      <c r="B114" s="23"/>
      <c r="C114" s="30"/>
      <c r="D114" s="17"/>
      <c r="E114" s="17"/>
      <c r="F114" s="36"/>
      <c r="G114" s="3"/>
      <c r="H114" s="17"/>
      <c r="I114" s="3"/>
      <c r="J114" s="3"/>
      <c r="K114" s="25"/>
    </row>
    <row r="115" spans="2:11" x14ac:dyDescent="0.3">
      <c r="B115" s="23"/>
      <c r="C115" s="30"/>
      <c r="D115" s="17"/>
      <c r="E115" s="17"/>
      <c r="F115" s="36"/>
      <c r="G115" s="3"/>
      <c r="H115" s="17"/>
      <c r="I115" s="3"/>
      <c r="J115" s="3"/>
      <c r="K115" s="25"/>
    </row>
    <row r="116" spans="2:11" x14ac:dyDescent="0.3">
      <c r="B116" s="23"/>
      <c r="C116" s="28" t="s">
        <v>63</v>
      </c>
      <c r="D116" s="15" t="s">
        <v>147</v>
      </c>
      <c r="E116" s="15">
        <v>1</v>
      </c>
      <c r="F116" s="34">
        <v>0.1</v>
      </c>
      <c r="G116" s="8">
        <f t="shared" ref="G116:G121" si="30">E116*F116</f>
        <v>0.1</v>
      </c>
      <c r="H116" s="15">
        <v>1</v>
      </c>
      <c r="I116" s="8">
        <v>0</v>
      </c>
      <c r="J116" s="8">
        <f t="shared" ref="J116:J121" si="31">H116*I116</f>
        <v>0</v>
      </c>
      <c r="K116" s="25"/>
    </row>
    <row r="117" spans="2:11" x14ac:dyDescent="0.3">
      <c r="B117" s="23"/>
      <c r="C117" s="28" t="s">
        <v>64</v>
      </c>
      <c r="D117" s="15" t="s">
        <v>95</v>
      </c>
      <c r="E117" s="15">
        <v>1</v>
      </c>
      <c r="F117" s="34">
        <v>0</v>
      </c>
      <c r="G117" s="8">
        <f t="shared" si="30"/>
        <v>0</v>
      </c>
      <c r="H117" s="15">
        <v>1</v>
      </c>
      <c r="I117" s="8">
        <v>-0.05</v>
      </c>
      <c r="J117" s="8">
        <f t="shared" si="31"/>
        <v>-0.05</v>
      </c>
      <c r="K117" s="25"/>
    </row>
    <row r="118" spans="2:11" x14ac:dyDescent="0.3">
      <c r="B118" s="23"/>
      <c r="C118" s="28"/>
      <c r="D118" s="15" t="s">
        <v>96</v>
      </c>
      <c r="E118" s="15">
        <v>1</v>
      </c>
      <c r="F118" s="34">
        <v>0.03</v>
      </c>
      <c r="G118" s="8">
        <f t="shared" si="30"/>
        <v>0.03</v>
      </c>
      <c r="H118" s="15">
        <v>1</v>
      </c>
      <c r="I118" s="8">
        <v>0</v>
      </c>
      <c r="J118" s="8">
        <f t="shared" si="31"/>
        <v>0</v>
      </c>
      <c r="K118" s="25"/>
    </row>
    <row r="119" spans="2:11" x14ac:dyDescent="0.3">
      <c r="B119" s="23"/>
      <c r="C119" s="28"/>
      <c r="D119" s="15" t="s">
        <v>97</v>
      </c>
      <c r="E119" s="15">
        <v>1</v>
      </c>
      <c r="F119" s="34">
        <v>0.02</v>
      </c>
      <c r="G119" s="8">
        <f t="shared" si="30"/>
        <v>0.02</v>
      </c>
      <c r="H119" s="15">
        <v>1</v>
      </c>
      <c r="I119" s="8">
        <v>0</v>
      </c>
      <c r="J119" s="8">
        <f t="shared" si="31"/>
        <v>0</v>
      </c>
      <c r="K119" s="25"/>
    </row>
    <row r="120" spans="2:11" x14ac:dyDescent="0.3">
      <c r="B120" s="23"/>
      <c r="C120" s="28"/>
      <c r="D120" s="15" t="s">
        <v>98</v>
      </c>
      <c r="E120" s="15">
        <v>1</v>
      </c>
      <c r="F120" s="34">
        <v>0.02</v>
      </c>
      <c r="G120" s="8">
        <f t="shared" si="30"/>
        <v>0.02</v>
      </c>
      <c r="H120" s="15">
        <v>1</v>
      </c>
      <c r="I120" s="8">
        <v>0</v>
      </c>
      <c r="J120" s="8">
        <f t="shared" si="31"/>
        <v>0</v>
      </c>
      <c r="K120" s="25"/>
    </row>
    <row r="121" spans="2:11" x14ac:dyDescent="0.3">
      <c r="B121" s="23"/>
      <c r="C121" s="28"/>
      <c r="D121" s="15" t="s">
        <v>99</v>
      </c>
      <c r="E121" s="15">
        <v>1</v>
      </c>
      <c r="F121" s="34">
        <v>0.02</v>
      </c>
      <c r="G121" s="8">
        <f t="shared" si="30"/>
        <v>0.02</v>
      </c>
      <c r="H121" s="15">
        <v>1</v>
      </c>
      <c r="I121" s="8">
        <v>0</v>
      </c>
      <c r="J121" s="8">
        <f t="shared" si="31"/>
        <v>0</v>
      </c>
      <c r="K121" s="25"/>
    </row>
    <row r="122" spans="2:11" ht="15" thickBot="1" x14ac:dyDescent="0.35">
      <c r="B122" s="23"/>
      <c r="C122" s="32"/>
      <c r="D122" s="16"/>
      <c r="E122" s="16"/>
      <c r="F122" s="35"/>
      <c r="G122" s="6">
        <f>SUM(G116:G121)</f>
        <v>0.18999999999999997</v>
      </c>
      <c r="H122" s="15"/>
      <c r="I122" s="8"/>
      <c r="J122" s="6">
        <f>SUM(J116:J121)</f>
        <v>-0.05</v>
      </c>
      <c r="K122" s="25"/>
    </row>
    <row r="123" spans="2:11" ht="15" thickTop="1" x14ac:dyDescent="0.3">
      <c r="B123" s="23"/>
      <c r="C123" s="30"/>
      <c r="D123" s="17"/>
      <c r="E123" s="17"/>
      <c r="F123" s="36"/>
      <c r="G123" s="3"/>
      <c r="H123" s="17"/>
      <c r="I123" s="3"/>
      <c r="J123" s="3"/>
      <c r="K123" s="25"/>
    </row>
    <row r="124" spans="2:11" x14ac:dyDescent="0.3">
      <c r="B124" s="23"/>
      <c r="C124" s="28" t="s">
        <v>31</v>
      </c>
      <c r="D124" s="15" t="s">
        <v>65</v>
      </c>
      <c r="E124" s="15">
        <v>1</v>
      </c>
      <c r="F124" s="34">
        <v>0.03</v>
      </c>
      <c r="G124" s="8">
        <f t="shared" ref="G124:G125" si="32">E124*F124</f>
        <v>0.03</v>
      </c>
      <c r="H124" s="15">
        <v>1</v>
      </c>
      <c r="I124" s="8">
        <v>0</v>
      </c>
      <c r="J124" s="8">
        <f t="shared" ref="J124:J125" si="33">H124*I124</f>
        <v>0</v>
      </c>
      <c r="K124" s="25"/>
    </row>
    <row r="125" spans="2:11" x14ac:dyDescent="0.3">
      <c r="B125" s="23"/>
      <c r="C125" s="28"/>
      <c r="D125" s="15" t="s">
        <v>66</v>
      </c>
      <c r="E125" s="15">
        <v>1</v>
      </c>
      <c r="F125" s="34">
        <v>0.08</v>
      </c>
      <c r="G125" s="8">
        <f t="shared" si="32"/>
        <v>0.08</v>
      </c>
      <c r="H125" s="15">
        <v>1</v>
      </c>
      <c r="I125" s="8">
        <v>0</v>
      </c>
      <c r="J125" s="8">
        <f t="shared" si="33"/>
        <v>0</v>
      </c>
      <c r="K125" s="25"/>
    </row>
    <row r="126" spans="2:11" ht="15" thickBot="1" x14ac:dyDescent="0.35">
      <c r="B126" s="23"/>
      <c r="C126" s="16"/>
      <c r="D126" s="16"/>
      <c r="E126" s="16"/>
      <c r="F126" s="35"/>
      <c r="G126" s="6">
        <f>SUM(G124:G125)</f>
        <v>0.11</v>
      </c>
      <c r="H126" s="15"/>
      <c r="I126" s="8"/>
      <c r="J126" s="6">
        <f>SUM(J124:J125)</f>
        <v>0</v>
      </c>
      <c r="K126" s="25"/>
    </row>
    <row r="127" spans="2:11" ht="15" thickTop="1" x14ac:dyDescent="0.3">
      <c r="B127" s="23"/>
      <c r="C127" s="16"/>
      <c r="D127" s="16"/>
      <c r="E127" s="16"/>
      <c r="F127" s="35"/>
      <c r="G127" s="14"/>
      <c r="H127" s="16"/>
      <c r="I127" s="14"/>
      <c r="J127" s="14"/>
      <c r="K127" s="25"/>
    </row>
    <row r="128" spans="2:11" x14ac:dyDescent="0.3">
      <c r="B128" s="23"/>
      <c r="C128" s="28" t="s">
        <v>68</v>
      </c>
      <c r="D128" s="15" t="s">
        <v>103</v>
      </c>
      <c r="E128" s="15">
        <v>1</v>
      </c>
      <c r="F128" s="34">
        <v>0.04</v>
      </c>
      <c r="G128" s="8">
        <f t="shared" ref="G128:G131" si="34">E128*F128</f>
        <v>0.04</v>
      </c>
      <c r="H128" s="15">
        <v>1</v>
      </c>
      <c r="I128" s="8">
        <v>0</v>
      </c>
      <c r="J128" s="8">
        <f t="shared" ref="J128:J131" si="35">H128*I128</f>
        <v>0</v>
      </c>
      <c r="K128" s="25"/>
    </row>
    <row r="129" spans="2:11" x14ac:dyDescent="0.3">
      <c r="B129" s="23"/>
      <c r="C129" s="28"/>
      <c r="D129" s="15" t="s">
        <v>104</v>
      </c>
      <c r="E129" s="15">
        <v>1</v>
      </c>
      <c r="F129" s="34">
        <v>0.03</v>
      </c>
      <c r="G129" s="8">
        <f t="shared" si="34"/>
        <v>0.03</v>
      </c>
      <c r="H129" s="15">
        <v>1</v>
      </c>
      <c r="I129" s="8">
        <v>0</v>
      </c>
      <c r="J129" s="8">
        <f t="shared" si="35"/>
        <v>0</v>
      </c>
      <c r="K129" s="25"/>
    </row>
    <row r="130" spans="2:11" x14ac:dyDescent="0.3">
      <c r="B130" s="23"/>
      <c r="C130" s="28"/>
      <c r="D130" s="15" t="s">
        <v>105</v>
      </c>
      <c r="E130" s="15">
        <v>1</v>
      </c>
      <c r="F130" s="34">
        <v>0.03</v>
      </c>
      <c r="G130" s="8">
        <f t="shared" si="34"/>
        <v>0.03</v>
      </c>
      <c r="H130" s="15">
        <v>1</v>
      </c>
      <c r="I130" s="8">
        <v>0</v>
      </c>
      <c r="J130" s="8">
        <f t="shared" si="35"/>
        <v>0</v>
      </c>
      <c r="K130" s="25"/>
    </row>
    <row r="131" spans="2:11" x14ac:dyDescent="0.3">
      <c r="B131" s="23"/>
      <c r="C131" s="28"/>
      <c r="D131" s="15" t="s">
        <v>106</v>
      </c>
      <c r="E131" s="15">
        <v>1</v>
      </c>
      <c r="F131" s="34">
        <v>0.03</v>
      </c>
      <c r="G131" s="8">
        <f t="shared" si="34"/>
        <v>0.03</v>
      </c>
      <c r="H131" s="15">
        <v>1</v>
      </c>
      <c r="I131" s="8">
        <v>0</v>
      </c>
      <c r="J131" s="8">
        <f t="shared" si="35"/>
        <v>0</v>
      </c>
      <c r="K131" s="25"/>
    </row>
    <row r="132" spans="2:11" ht="15" thickBot="1" x14ac:dyDescent="0.35">
      <c r="B132" s="23"/>
      <c r="C132" s="32"/>
      <c r="D132" s="16"/>
      <c r="E132" s="16"/>
      <c r="F132" s="35"/>
      <c r="G132" s="6">
        <f>SUM(G128:G131)</f>
        <v>0.13</v>
      </c>
      <c r="H132" s="15"/>
      <c r="I132" s="8"/>
      <c r="J132" s="6">
        <f>SUM(J128:J131)</f>
        <v>0</v>
      </c>
      <c r="K132" s="25"/>
    </row>
    <row r="133" spans="2:11" ht="15" thickTop="1" x14ac:dyDescent="0.3">
      <c r="B133" s="23"/>
      <c r="C133" s="32"/>
      <c r="D133" s="16"/>
      <c r="E133" s="16"/>
      <c r="F133" s="35"/>
      <c r="G133" s="14"/>
      <c r="H133" s="16"/>
      <c r="I133" s="14"/>
      <c r="J133" s="14"/>
      <c r="K133" s="25"/>
    </row>
    <row r="134" spans="2:11" x14ac:dyDescent="0.3">
      <c r="B134" s="23"/>
      <c r="C134" s="28" t="s">
        <v>107</v>
      </c>
      <c r="D134" s="15" t="s">
        <v>108</v>
      </c>
      <c r="E134" s="15">
        <v>1</v>
      </c>
      <c r="F134" s="34">
        <v>0</v>
      </c>
      <c r="G134" s="8">
        <f t="shared" ref="G134:G137" si="36">E134*F134</f>
        <v>0</v>
      </c>
      <c r="H134" s="15">
        <v>1</v>
      </c>
      <c r="I134" s="8">
        <v>-0.06</v>
      </c>
      <c r="J134" s="8">
        <f t="shared" ref="J134:J137" si="37">H134*I134</f>
        <v>-0.06</v>
      </c>
      <c r="K134" s="25"/>
    </row>
    <row r="135" spans="2:11" x14ac:dyDescent="0.3">
      <c r="B135" s="23"/>
      <c r="C135" s="28"/>
      <c r="D135" s="15" t="s">
        <v>109</v>
      </c>
      <c r="E135" s="15">
        <v>1</v>
      </c>
      <c r="F135" s="34">
        <v>0.1</v>
      </c>
      <c r="G135" s="8">
        <f t="shared" si="36"/>
        <v>0.1</v>
      </c>
      <c r="H135" s="15">
        <v>1</v>
      </c>
      <c r="I135" s="8">
        <v>0</v>
      </c>
      <c r="J135" s="8">
        <f t="shared" si="37"/>
        <v>0</v>
      </c>
      <c r="K135" s="25"/>
    </row>
    <row r="136" spans="2:11" x14ac:dyDescent="0.3">
      <c r="B136" s="23"/>
      <c r="C136" s="28"/>
      <c r="D136" s="15" t="s">
        <v>110</v>
      </c>
      <c r="E136" s="15">
        <v>1</v>
      </c>
      <c r="F136" s="34">
        <v>0.02</v>
      </c>
      <c r="G136" s="8">
        <f t="shared" si="36"/>
        <v>0.02</v>
      </c>
      <c r="H136" s="15">
        <v>1</v>
      </c>
      <c r="I136" s="8">
        <v>0</v>
      </c>
      <c r="J136" s="8">
        <f t="shared" si="37"/>
        <v>0</v>
      </c>
      <c r="K136" s="25"/>
    </row>
    <row r="137" spans="2:11" x14ac:dyDescent="0.3">
      <c r="B137" s="23"/>
      <c r="C137" s="28"/>
      <c r="D137" s="15" t="s">
        <v>111</v>
      </c>
      <c r="E137" s="15">
        <v>1</v>
      </c>
      <c r="F137" s="34">
        <v>0</v>
      </c>
      <c r="G137" s="8">
        <f t="shared" si="36"/>
        <v>0</v>
      </c>
      <c r="H137" s="15">
        <v>1</v>
      </c>
      <c r="I137" s="8">
        <v>-7.0000000000000007E-2</v>
      </c>
      <c r="J137" s="8">
        <f t="shared" si="37"/>
        <v>-7.0000000000000007E-2</v>
      </c>
      <c r="K137" s="25"/>
    </row>
    <row r="138" spans="2:11" ht="15" thickBot="1" x14ac:dyDescent="0.35">
      <c r="B138" s="23"/>
      <c r="C138" s="32"/>
      <c r="D138" s="16"/>
      <c r="E138" s="16"/>
      <c r="F138" s="35"/>
      <c r="G138" s="6">
        <f>SUM(G134:G137)</f>
        <v>0.12000000000000001</v>
      </c>
      <c r="H138" s="15"/>
      <c r="I138" s="8"/>
      <c r="J138" s="6">
        <f>SUM(J134:J137)</f>
        <v>-0.13</v>
      </c>
      <c r="K138" s="25"/>
    </row>
    <row r="139" spans="2:11" s="5" customFormat="1" ht="15" thickTop="1" x14ac:dyDescent="0.3">
      <c r="B139" s="37"/>
      <c r="C139" s="32"/>
      <c r="D139" s="16"/>
      <c r="E139" s="16"/>
      <c r="F139" s="35"/>
      <c r="G139" s="14"/>
      <c r="H139" s="16"/>
      <c r="I139" s="14"/>
      <c r="J139" s="14"/>
      <c r="K139" s="51"/>
    </row>
    <row r="140" spans="2:11" s="5" customFormat="1" x14ac:dyDescent="0.3">
      <c r="B140" s="37"/>
      <c r="C140" s="28" t="s">
        <v>69</v>
      </c>
      <c r="D140" s="15" t="s">
        <v>112</v>
      </c>
      <c r="E140" s="15">
        <v>1</v>
      </c>
      <c r="F140" s="34">
        <v>0</v>
      </c>
      <c r="G140" s="8">
        <v>0.15</v>
      </c>
      <c r="H140" s="15">
        <v>1</v>
      </c>
      <c r="I140" s="8">
        <v>0</v>
      </c>
      <c r="J140" s="8">
        <f t="shared" ref="J140" si="38">H140*I140</f>
        <v>0</v>
      </c>
      <c r="K140" s="51"/>
    </row>
    <row r="141" spans="2:11" ht="15" thickBot="1" x14ac:dyDescent="0.35">
      <c r="B141" s="23"/>
      <c r="C141" s="32"/>
      <c r="D141" s="16"/>
      <c r="E141" s="16"/>
      <c r="F141" s="35"/>
      <c r="G141" s="6">
        <f>SUM(G140:G140)</f>
        <v>0.15</v>
      </c>
      <c r="H141" s="15"/>
      <c r="I141" s="8"/>
      <c r="J141" s="6">
        <f>SUM(J140:J140)</f>
        <v>0</v>
      </c>
      <c r="K141" s="25"/>
    </row>
    <row r="142" spans="2:11" s="5" customFormat="1" ht="15" thickTop="1" x14ac:dyDescent="0.3">
      <c r="B142" s="37"/>
      <c r="C142" s="32"/>
      <c r="D142" s="16"/>
      <c r="E142" s="16"/>
      <c r="F142" s="35"/>
      <c r="G142" s="14"/>
      <c r="H142" s="16"/>
      <c r="I142" s="14"/>
      <c r="J142" s="14"/>
      <c r="K142" s="51"/>
    </row>
    <row r="143" spans="2:11" s="5" customFormat="1" x14ac:dyDescent="0.3">
      <c r="B143" s="37"/>
      <c r="C143" s="28" t="s">
        <v>70</v>
      </c>
      <c r="D143" s="15" t="s">
        <v>71</v>
      </c>
      <c r="E143" s="15">
        <v>1</v>
      </c>
      <c r="F143" s="34">
        <v>0</v>
      </c>
      <c r="G143" s="8">
        <f t="shared" ref="G143:G146" si="39">E143*F143</f>
        <v>0</v>
      </c>
      <c r="H143" s="15">
        <v>1</v>
      </c>
      <c r="I143" s="8">
        <v>0</v>
      </c>
      <c r="J143" s="8">
        <f t="shared" ref="J143:J146" si="40">H143*I143</f>
        <v>0</v>
      </c>
      <c r="K143" s="51"/>
    </row>
    <row r="144" spans="2:11" s="5" customFormat="1" x14ac:dyDescent="0.3">
      <c r="B144" s="37"/>
      <c r="C144" s="28"/>
      <c r="D144" s="15" t="s">
        <v>72</v>
      </c>
      <c r="E144" s="15">
        <v>1</v>
      </c>
      <c r="F144" s="34">
        <v>0.15</v>
      </c>
      <c r="G144" s="8">
        <f t="shared" si="39"/>
        <v>0.15</v>
      </c>
      <c r="H144" s="15">
        <v>1</v>
      </c>
      <c r="I144" s="8">
        <v>0.125</v>
      </c>
      <c r="J144" s="8">
        <f t="shared" si="40"/>
        <v>0.125</v>
      </c>
      <c r="K144" s="51"/>
    </row>
    <row r="145" spans="2:11" x14ac:dyDescent="0.3">
      <c r="B145" s="23"/>
      <c r="C145" s="28"/>
      <c r="D145" s="15" t="s">
        <v>113</v>
      </c>
      <c r="E145" s="15">
        <v>1</v>
      </c>
      <c r="F145" s="34">
        <v>0.03</v>
      </c>
      <c r="G145" s="8">
        <f t="shared" si="39"/>
        <v>0.03</v>
      </c>
      <c r="H145" s="15">
        <v>1</v>
      </c>
      <c r="I145" s="8">
        <v>0</v>
      </c>
      <c r="J145" s="8">
        <f t="shared" si="40"/>
        <v>0</v>
      </c>
      <c r="K145" s="25"/>
    </row>
    <row r="146" spans="2:11" x14ac:dyDescent="0.3">
      <c r="B146" s="23"/>
      <c r="C146" s="28"/>
      <c r="D146" s="15" t="s">
        <v>114</v>
      </c>
      <c r="E146" s="15">
        <v>1</v>
      </c>
      <c r="F146" s="34">
        <v>0.03</v>
      </c>
      <c r="G146" s="8">
        <f t="shared" si="39"/>
        <v>0.03</v>
      </c>
      <c r="H146" s="15">
        <v>1</v>
      </c>
      <c r="I146" s="8">
        <v>0</v>
      </c>
      <c r="J146" s="8">
        <f t="shared" si="40"/>
        <v>0</v>
      </c>
      <c r="K146" s="25"/>
    </row>
    <row r="147" spans="2:11" ht="15" thickBot="1" x14ac:dyDescent="0.35">
      <c r="B147" s="23"/>
      <c r="C147" s="32"/>
      <c r="D147" s="16"/>
      <c r="E147" s="16"/>
      <c r="F147" s="35"/>
      <c r="G147" s="6">
        <f>SUM(G143:G146)</f>
        <v>0.21</v>
      </c>
      <c r="H147" s="15"/>
      <c r="I147" s="8"/>
      <c r="J147" s="6">
        <f>SUM(J143:J146)</f>
        <v>0.125</v>
      </c>
      <c r="K147" s="25"/>
    </row>
    <row r="148" spans="2:11" ht="15" thickTop="1" x14ac:dyDescent="0.3">
      <c r="B148" s="23"/>
      <c r="C148" s="17"/>
      <c r="D148" s="17"/>
      <c r="E148" s="16"/>
      <c r="F148" s="35"/>
      <c r="G148" s="14"/>
      <c r="H148" s="16"/>
      <c r="I148" s="14"/>
      <c r="J148" s="14"/>
      <c r="K148" s="25"/>
    </row>
    <row r="149" spans="2:11" x14ac:dyDescent="0.3">
      <c r="B149" s="23"/>
      <c r="C149" s="28" t="s">
        <v>73</v>
      </c>
      <c r="D149" s="15" t="s">
        <v>115</v>
      </c>
      <c r="E149" s="15">
        <v>1</v>
      </c>
      <c r="F149" s="29">
        <v>7.0000000000000007E-2</v>
      </c>
      <c r="G149" s="8">
        <f t="shared" ref="G149" si="41">E149*F149</f>
        <v>7.0000000000000007E-2</v>
      </c>
      <c r="H149" s="15">
        <v>1</v>
      </c>
      <c r="I149" s="8">
        <v>0</v>
      </c>
      <c r="J149" s="8">
        <f t="shared" ref="J149" si="42">H149*I149</f>
        <v>0</v>
      </c>
      <c r="K149" s="25"/>
    </row>
    <row r="150" spans="2:11" x14ac:dyDescent="0.3">
      <c r="B150" s="23"/>
      <c r="C150" s="17"/>
      <c r="D150" s="15" t="s">
        <v>116</v>
      </c>
      <c r="E150" s="15">
        <v>1</v>
      </c>
      <c r="F150" s="29">
        <v>0.05</v>
      </c>
      <c r="G150" s="8">
        <f t="shared" ref="G150" si="43">E150*F150</f>
        <v>0.05</v>
      </c>
      <c r="H150" s="15">
        <v>1</v>
      </c>
      <c r="I150" s="8">
        <v>0</v>
      </c>
      <c r="J150" s="8">
        <f t="shared" ref="J150" si="44">H150*I150</f>
        <v>0</v>
      </c>
      <c r="K150" s="25"/>
    </row>
    <row r="151" spans="2:11" ht="15" thickBot="1" x14ac:dyDescent="0.35">
      <c r="B151" s="23"/>
      <c r="C151" s="17"/>
      <c r="D151" s="17"/>
      <c r="E151" s="16"/>
      <c r="F151" s="35"/>
      <c r="G151" s="6">
        <f>SUM(G149:G150)</f>
        <v>0.12000000000000001</v>
      </c>
      <c r="H151" s="15"/>
      <c r="I151" s="8"/>
      <c r="J151" s="6">
        <f>SUM(J149:J150)</f>
        <v>0</v>
      </c>
      <c r="K151" s="25"/>
    </row>
    <row r="152" spans="2:11" ht="15" thickTop="1" x14ac:dyDescent="0.3">
      <c r="B152" s="23"/>
      <c r="C152" s="17"/>
      <c r="D152" s="17"/>
      <c r="E152" s="16"/>
      <c r="F152" s="35"/>
      <c r="G152" s="14"/>
      <c r="H152" s="16"/>
      <c r="I152" s="14"/>
      <c r="J152" s="14"/>
      <c r="K152" s="25"/>
    </row>
    <row r="153" spans="2:11" x14ac:dyDescent="0.3">
      <c r="B153" s="23"/>
      <c r="C153" s="28" t="s">
        <v>117</v>
      </c>
      <c r="D153" s="15" t="s">
        <v>118</v>
      </c>
      <c r="E153" s="15">
        <v>1</v>
      </c>
      <c r="F153" s="34">
        <v>0.02</v>
      </c>
      <c r="G153" s="8">
        <f t="shared" ref="G153:G158" si="45">E153*F153</f>
        <v>0.02</v>
      </c>
      <c r="H153" s="15">
        <v>1</v>
      </c>
      <c r="I153" s="8">
        <v>0</v>
      </c>
      <c r="J153" s="8">
        <f t="shared" ref="J153:J158" si="46">H153*I153</f>
        <v>0</v>
      </c>
      <c r="K153" s="25"/>
    </row>
    <row r="154" spans="2:11" x14ac:dyDescent="0.3">
      <c r="B154" s="23"/>
      <c r="C154" s="28"/>
      <c r="D154" s="15" t="s">
        <v>119</v>
      </c>
      <c r="E154" s="15">
        <v>1</v>
      </c>
      <c r="F154" s="34">
        <v>0.1</v>
      </c>
      <c r="G154" s="8">
        <f t="shared" si="45"/>
        <v>0.1</v>
      </c>
      <c r="H154" s="15">
        <v>1</v>
      </c>
      <c r="I154" s="8">
        <v>0</v>
      </c>
      <c r="J154" s="8">
        <f t="shared" si="46"/>
        <v>0</v>
      </c>
      <c r="K154" s="25"/>
    </row>
    <row r="155" spans="2:11" x14ac:dyDescent="0.3">
      <c r="B155" s="23"/>
      <c r="C155" s="28"/>
      <c r="D155" s="15" t="s">
        <v>120</v>
      </c>
      <c r="E155" s="15">
        <v>1</v>
      </c>
      <c r="F155" s="34">
        <v>0.03</v>
      </c>
      <c r="G155" s="8">
        <f t="shared" si="45"/>
        <v>0.03</v>
      </c>
      <c r="H155" s="15">
        <v>1</v>
      </c>
      <c r="I155" s="8">
        <v>0</v>
      </c>
      <c r="J155" s="8">
        <f t="shared" si="46"/>
        <v>0</v>
      </c>
      <c r="K155" s="25"/>
    </row>
    <row r="156" spans="2:11" x14ac:dyDescent="0.3">
      <c r="B156" s="23"/>
      <c r="C156" s="28"/>
      <c r="D156" s="15" t="s">
        <v>121</v>
      </c>
      <c r="E156" s="15">
        <v>1</v>
      </c>
      <c r="F156" s="34">
        <v>0.03</v>
      </c>
      <c r="G156" s="8">
        <f t="shared" ref="G156" si="47">E156*F156</f>
        <v>0.03</v>
      </c>
      <c r="H156" s="15">
        <v>1</v>
      </c>
      <c r="I156" s="8">
        <v>0</v>
      </c>
      <c r="J156" s="8">
        <f t="shared" ref="J156" si="48">H156*I156</f>
        <v>0</v>
      </c>
      <c r="K156" s="25"/>
    </row>
    <row r="157" spans="2:11" x14ac:dyDescent="0.3">
      <c r="B157" s="23"/>
      <c r="C157" s="28"/>
      <c r="D157" s="15" t="s">
        <v>122</v>
      </c>
      <c r="E157" s="15">
        <v>1</v>
      </c>
      <c r="F157" s="34">
        <v>0.04</v>
      </c>
      <c r="G157" s="8">
        <f t="shared" si="45"/>
        <v>0.04</v>
      </c>
      <c r="H157" s="15">
        <v>1</v>
      </c>
      <c r="I157" s="8">
        <v>0</v>
      </c>
      <c r="J157" s="8">
        <f t="shared" si="46"/>
        <v>0</v>
      </c>
      <c r="K157" s="25"/>
    </row>
    <row r="158" spans="2:11" x14ac:dyDescent="0.3">
      <c r="B158" s="23"/>
      <c r="C158" s="28"/>
      <c r="D158" s="15" t="s">
        <v>123</v>
      </c>
      <c r="E158" s="15">
        <v>1</v>
      </c>
      <c r="F158" s="34">
        <v>0.03</v>
      </c>
      <c r="G158" s="8">
        <f t="shared" si="45"/>
        <v>0.03</v>
      </c>
      <c r="H158" s="15">
        <v>1</v>
      </c>
      <c r="I158" s="8">
        <v>0</v>
      </c>
      <c r="J158" s="8">
        <f t="shared" si="46"/>
        <v>0</v>
      </c>
      <c r="K158" s="25"/>
    </row>
    <row r="159" spans="2:11" ht="15" thickBot="1" x14ac:dyDescent="0.35">
      <c r="B159" s="23"/>
      <c r="C159" s="32"/>
      <c r="D159" s="16"/>
      <c r="E159" s="16"/>
      <c r="F159" s="35"/>
      <c r="G159" s="6">
        <f>SUM(G153:G158)</f>
        <v>0.25</v>
      </c>
      <c r="H159" s="15"/>
      <c r="I159" s="8"/>
      <c r="J159" s="6">
        <f>SUM(J153:J158)</f>
        <v>0</v>
      </c>
      <c r="K159" s="25"/>
    </row>
    <row r="160" spans="2:11" ht="15" thickTop="1" x14ac:dyDescent="0.3">
      <c r="B160" s="23"/>
      <c r="C160" s="17"/>
      <c r="D160" s="17"/>
      <c r="E160" s="16"/>
      <c r="F160" s="35"/>
      <c r="G160" s="14"/>
      <c r="H160" s="16"/>
      <c r="I160" s="14"/>
      <c r="J160" s="14"/>
      <c r="K160" s="25"/>
    </row>
    <row r="161" spans="2:11" x14ac:dyDescent="0.3">
      <c r="B161" s="23"/>
      <c r="C161" s="28" t="s">
        <v>74</v>
      </c>
      <c r="D161" s="15" t="s">
        <v>124</v>
      </c>
      <c r="E161" s="15">
        <v>1</v>
      </c>
      <c r="F161" s="34">
        <v>7.0000000000000007E-2</v>
      </c>
      <c r="G161" s="8">
        <f t="shared" ref="G161:G163" si="49">E161*F161</f>
        <v>7.0000000000000007E-2</v>
      </c>
      <c r="H161" s="15">
        <v>1</v>
      </c>
      <c r="I161" s="8">
        <v>0</v>
      </c>
      <c r="J161" s="8">
        <f t="shared" ref="J161:J163" si="50">H161*I161</f>
        <v>0</v>
      </c>
      <c r="K161" s="25"/>
    </row>
    <row r="162" spans="2:11" x14ac:dyDescent="0.3">
      <c r="B162" s="23"/>
      <c r="C162" s="28"/>
      <c r="D162" s="15" t="s">
        <v>125</v>
      </c>
      <c r="E162" s="15">
        <v>1</v>
      </c>
      <c r="F162" s="34">
        <v>0.04</v>
      </c>
      <c r="G162" s="8">
        <f t="shared" si="49"/>
        <v>0.04</v>
      </c>
      <c r="H162" s="15">
        <v>1</v>
      </c>
      <c r="I162" s="8">
        <v>0</v>
      </c>
      <c r="J162" s="8">
        <f t="shared" si="50"/>
        <v>0</v>
      </c>
      <c r="K162" s="25"/>
    </row>
    <row r="163" spans="2:11" x14ac:dyDescent="0.3">
      <c r="B163" s="23"/>
      <c r="C163" s="28"/>
      <c r="D163" s="15" t="s">
        <v>126</v>
      </c>
      <c r="E163" s="15">
        <v>1</v>
      </c>
      <c r="F163" s="34">
        <v>0.04</v>
      </c>
      <c r="G163" s="8">
        <f t="shared" si="49"/>
        <v>0.04</v>
      </c>
      <c r="H163" s="15">
        <v>1</v>
      </c>
      <c r="I163" s="8">
        <v>-0.05</v>
      </c>
      <c r="J163" s="8">
        <f t="shared" si="50"/>
        <v>-0.05</v>
      </c>
      <c r="K163" s="25"/>
    </row>
    <row r="164" spans="2:11" ht="15" thickBot="1" x14ac:dyDescent="0.35">
      <c r="B164" s="23"/>
      <c r="C164" s="32"/>
      <c r="D164" s="16"/>
      <c r="E164" s="16"/>
      <c r="F164" s="35"/>
      <c r="G164" s="6">
        <f>SUM(G161:G163)</f>
        <v>0.15000000000000002</v>
      </c>
      <c r="H164" s="15"/>
      <c r="I164" s="8"/>
      <c r="J164" s="6">
        <f>SUM(J161:J163)</f>
        <v>-0.05</v>
      </c>
      <c r="K164" s="25"/>
    </row>
    <row r="165" spans="2:11" ht="15" thickTop="1" x14ac:dyDescent="0.3">
      <c r="B165" s="23"/>
      <c r="C165" s="17"/>
      <c r="D165" s="17"/>
      <c r="E165" s="16"/>
      <c r="F165" s="35"/>
      <c r="G165" s="14"/>
      <c r="H165" s="16"/>
      <c r="I165" s="14"/>
      <c r="J165" s="14"/>
      <c r="K165" s="25"/>
    </row>
    <row r="166" spans="2:11" x14ac:dyDescent="0.3">
      <c r="B166" s="23"/>
      <c r="C166" s="28" t="s">
        <v>76</v>
      </c>
      <c r="D166" s="15" t="s">
        <v>127</v>
      </c>
      <c r="E166" s="15">
        <v>1</v>
      </c>
      <c r="F166" s="34">
        <v>0.04</v>
      </c>
      <c r="G166" s="8">
        <f t="shared" ref="G166:G168" si="51">E166*F166</f>
        <v>0.04</v>
      </c>
      <c r="H166" s="15">
        <v>1</v>
      </c>
      <c r="I166" s="8">
        <v>0</v>
      </c>
      <c r="J166" s="8">
        <f t="shared" ref="J166:J168" si="52">H166*I166</f>
        <v>0</v>
      </c>
      <c r="K166" s="25"/>
    </row>
    <row r="167" spans="2:11" x14ac:dyDescent="0.3">
      <c r="B167" s="23"/>
      <c r="C167" s="28"/>
      <c r="D167" s="15" t="s">
        <v>75</v>
      </c>
      <c r="E167" s="15">
        <v>1</v>
      </c>
      <c r="F167" s="34">
        <v>0</v>
      </c>
      <c r="G167" s="8">
        <f t="shared" si="51"/>
        <v>0</v>
      </c>
      <c r="H167" s="15">
        <v>1</v>
      </c>
      <c r="I167" s="8">
        <v>-0.05</v>
      </c>
      <c r="J167" s="8">
        <f t="shared" si="52"/>
        <v>-0.05</v>
      </c>
      <c r="K167" s="25"/>
    </row>
    <row r="168" spans="2:11" x14ac:dyDescent="0.3">
      <c r="B168" s="23"/>
      <c r="C168" s="28"/>
      <c r="D168" s="15" t="s">
        <v>128</v>
      </c>
      <c r="E168" s="15">
        <v>1</v>
      </c>
      <c r="F168" s="34">
        <v>0.02</v>
      </c>
      <c r="G168" s="8">
        <f t="shared" si="51"/>
        <v>0.02</v>
      </c>
      <c r="H168" s="15">
        <v>1</v>
      </c>
      <c r="I168" s="8">
        <v>0</v>
      </c>
      <c r="J168" s="8">
        <f t="shared" si="52"/>
        <v>0</v>
      </c>
      <c r="K168" s="25"/>
    </row>
    <row r="169" spans="2:11" ht="15" thickBot="1" x14ac:dyDescent="0.35">
      <c r="B169" s="23"/>
      <c r="C169" s="32"/>
      <c r="D169" s="16"/>
      <c r="E169" s="16"/>
      <c r="F169" s="35"/>
      <c r="G169" s="6">
        <f>SUM(G166:G168)</f>
        <v>0.06</v>
      </c>
      <c r="H169" s="15"/>
      <c r="I169" s="8"/>
      <c r="J169" s="6">
        <f>SUM(J166:J168)</f>
        <v>-0.05</v>
      </c>
      <c r="K169" s="25"/>
    </row>
    <row r="170" spans="2:11" ht="15" thickTop="1" x14ac:dyDescent="0.3">
      <c r="B170" s="23"/>
      <c r="C170" s="32"/>
      <c r="D170" s="16"/>
      <c r="E170" s="16"/>
      <c r="F170" s="35"/>
      <c r="G170" s="14"/>
      <c r="H170" s="16"/>
      <c r="I170" s="14"/>
      <c r="J170" s="14"/>
      <c r="K170" s="25"/>
    </row>
    <row r="171" spans="2:11" ht="15" thickBot="1" x14ac:dyDescent="0.35">
      <c r="B171" s="23"/>
      <c r="C171" s="28" t="s">
        <v>129</v>
      </c>
      <c r="D171" s="15" t="s">
        <v>77</v>
      </c>
      <c r="E171" s="15">
        <v>1</v>
      </c>
      <c r="F171" s="29">
        <v>0.04</v>
      </c>
      <c r="G171" s="6">
        <f t="shared" ref="G171" si="53">E171*F171</f>
        <v>0.04</v>
      </c>
      <c r="H171" s="15">
        <v>1</v>
      </c>
      <c r="I171" s="8">
        <v>0.01</v>
      </c>
      <c r="J171" s="6">
        <f t="shared" ref="J171" si="54">H171*I171</f>
        <v>0.01</v>
      </c>
      <c r="K171" s="25"/>
    </row>
    <row r="172" spans="2:11" ht="15" thickTop="1" x14ac:dyDescent="0.3">
      <c r="B172" s="23"/>
      <c r="C172" s="32"/>
      <c r="D172" s="16"/>
      <c r="E172" s="16"/>
      <c r="F172" s="35"/>
      <c r="G172" s="14"/>
      <c r="H172" s="16"/>
      <c r="I172" s="14"/>
      <c r="J172" s="14"/>
      <c r="K172" s="25"/>
    </row>
    <row r="173" spans="2:11" x14ac:dyDescent="0.3">
      <c r="B173" s="23"/>
      <c r="C173" s="28" t="s">
        <v>130</v>
      </c>
      <c r="D173" s="15" t="s">
        <v>131</v>
      </c>
      <c r="E173" s="15">
        <v>1</v>
      </c>
      <c r="F173" s="34">
        <v>0.02</v>
      </c>
      <c r="G173" s="8">
        <f t="shared" ref="G173:G174" si="55">E173*F173</f>
        <v>0.02</v>
      </c>
      <c r="H173" s="15">
        <v>1</v>
      </c>
      <c r="I173" s="8">
        <v>0</v>
      </c>
      <c r="J173" s="8">
        <f t="shared" ref="J173:J174" si="56">H173*I173</f>
        <v>0</v>
      </c>
      <c r="K173" s="25"/>
    </row>
    <row r="174" spans="2:11" x14ac:dyDescent="0.3">
      <c r="B174" s="23"/>
      <c r="C174" s="28"/>
      <c r="D174" s="15" t="s">
        <v>78</v>
      </c>
      <c r="E174" s="15">
        <v>1</v>
      </c>
      <c r="F174" s="34">
        <v>0.04</v>
      </c>
      <c r="G174" s="8">
        <f t="shared" si="55"/>
        <v>0.04</v>
      </c>
      <c r="H174" s="15">
        <v>1</v>
      </c>
      <c r="I174" s="8">
        <v>-0.05</v>
      </c>
      <c r="J174" s="8">
        <f t="shared" si="56"/>
        <v>-0.05</v>
      </c>
      <c r="K174" s="25"/>
    </row>
    <row r="175" spans="2:11" ht="15" thickBot="1" x14ac:dyDescent="0.35">
      <c r="B175" s="23"/>
      <c r="C175" s="32"/>
      <c r="D175" s="16"/>
      <c r="E175" s="16"/>
      <c r="F175" s="35"/>
      <c r="G175" s="6">
        <f>SUM(G173:G174)</f>
        <v>0.06</v>
      </c>
      <c r="H175" s="15"/>
      <c r="I175" s="8"/>
      <c r="J175" s="6">
        <f>SUM(J173:J174)</f>
        <v>-0.05</v>
      </c>
      <c r="K175" s="25"/>
    </row>
    <row r="176" spans="2:11" ht="15" thickTop="1" x14ac:dyDescent="0.3">
      <c r="B176" s="23"/>
      <c r="C176" s="32"/>
      <c r="D176" s="16"/>
      <c r="E176" s="16"/>
      <c r="F176" s="35"/>
      <c r="G176" s="14"/>
      <c r="H176" s="16"/>
      <c r="I176" s="14"/>
      <c r="J176" s="14"/>
      <c r="K176" s="25"/>
    </row>
    <row r="177" spans="2:11" ht="15" thickBot="1" x14ac:dyDescent="0.35">
      <c r="B177" s="23"/>
      <c r="C177" s="28" t="s">
        <v>79</v>
      </c>
      <c r="D177" s="15" t="s">
        <v>132</v>
      </c>
      <c r="E177" s="15">
        <v>1</v>
      </c>
      <c r="F177" s="29">
        <v>0.03</v>
      </c>
      <c r="G177" s="6">
        <f t="shared" ref="G177" si="57">E177*F177</f>
        <v>0.03</v>
      </c>
      <c r="H177" s="15">
        <v>1</v>
      </c>
      <c r="I177" s="8">
        <v>0.01</v>
      </c>
      <c r="J177" s="6">
        <f t="shared" ref="J177" si="58">H177*I177</f>
        <v>0.01</v>
      </c>
      <c r="K177" s="25"/>
    </row>
    <row r="178" spans="2:11" ht="15" thickTop="1" x14ac:dyDescent="0.3">
      <c r="B178" s="23"/>
      <c r="C178" s="32"/>
      <c r="D178" s="16"/>
      <c r="E178" s="16"/>
      <c r="F178" s="35"/>
      <c r="G178" s="14"/>
      <c r="H178" s="16"/>
      <c r="I178" s="14"/>
      <c r="J178" s="14"/>
      <c r="K178" s="25"/>
    </row>
    <row r="179" spans="2:11" ht="15" thickBot="1" x14ac:dyDescent="0.35">
      <c r="B179" s="23"/>
      <c r="C179" s="28" t="s">
        <v>80</v>
      </c>
      <c r="D179" s="15" t="s">
        <v>133</v>
      </c>
      <c r="E179" s="15">
        <v>1</v>
      </c>
      <c r="F179" s="29">
        <v>0.02</v>
      </c>
      <c r="G179" s="6">
        <f t="shared" ref="G179" si="59">E179*F179</f>
        <v>0.02</v>
      </c>
      <c r="H179" s="15">
        <v>1</v>
      </c>
      <c r="I179" s="8">
        <v>0.01</v>
      </c>
      <c r="J179" s="6">
        <f t="shared" ref="J179" si="60">H179*I179</f>
        <v>0.01</v>
      </c>
      <c r="K179" s="25"/>
    </row>
    <row r="180" spans="2:11" ht="15" thickTop="1" x14ac:dyDescent="0.3">
      <c r="B180" s="23"/>
      <c r="C180" s="17"/>
      <c r="D180" s="17"/>
      <c r="E180" s="16"/>
      <c r="F180" s="35"/>
      <c r="G180" s="14"/>
      <c r="H180" s="16"/>
      <c r="I180" s="14"/>
      <c r="J180" s="14"/>
      <c r="K180" s="25"/>
    </row>
    <row r="181" spans="2:11" x14ac:dyDescent="0.3">
      <c r="B181" s="23"/>
      <c r="C181" s="17"/>
      <c r="D181" s="17"/>
      <c r="E181" s="16"/>
      <c r="F181" s="35"/>
      <c r="G181" s="14"/>
      <c r="H181" s="16"/>
      <c r="I181" s="14"/>
      <c r="J181" s="14"/>
      <c r="K181" s="25"/>
    </row>
    <row r="182" spans="2:11" x14ac:dyDescent="0.3">
      <c r="B182" s="23"/>
      <c r="C182" s="38" t="s">
        <v>67</v>
      </c>
      <c r="D182" s="17"/>
      <c r="E182" s="17"/>
      <c r="F182" s="17"/>
      <c r="G182" s="4"/>
      <c r="H182" s="17"/>
      <c r="I182" s="4"/>
      <c r="J182" s="4"/>
      <c r="K182" s="25"/>
    </row>
    <row r="183" spans="2:11" ht="15" thickBot="1" x14ac:dyDescent="0.35">
      <c r="B183" s="23"/>
      <c r="C183" s="39" t="s">
        <v>32</v>
      </c>
      <c r="D183" s="40">
        <v>1414500</v>
      </c>
      <c r="E183" s="39" t="s">
        <v>50</v>
      </c>
      <c r="F183" s="39"/>
      <c r="G183" s="10">
        <f>G100+G103+G105+G113+G122+G126+G132+G138+G141+G147+G151+G159+G164+G169+G171+G175+G177+G179</f>
        <v>2.0699999999999998</v>
      </c>
      <c r="H183" s="39" t="s">
        <v>51</v>
      </c>
      <c r="I183" s="41"/>
      <c r="J183" s="10">
        <f>J100+J103+J105+J113+J122+J126+J132+J138+J141+J147+J151+J159+J164+J169+J171+J175+J177+J179</f>
        <v>-8.500000000000002E-2</v>
      </c>
      <c r="K183" s="25"/>
    </row>
    <row r="184" spans="2:11" ht="15" thickTop="1" x14ac:dyDescent="0.3">
      <c r="B184" s="23"/>
      <c r="C184" s="17"/>
      <c r="D184" s="17"/>
      <c r="E184" s="17"/>
      <c r="F184" s="17"/>
      <c r="G184" s="4"/>
      <c r="H184" s="17"/>
      <c r="I184" s="4"/>
      <c r="J184" s="4"/>
      <c r="K184" s="25"/>
    </row>
    <row r="185" spans="2:11" x14ac:dyDescent="0.3">
      <c r="B185" s="23"/>
      <c r="C185" s="39" t="s">
        <v>134</v>
      </c>
      <c r="D185" s="40">
        <f>D183*G183</f>
        <v>2928015</v>
      </c>
      <c r="E185" s="17"/>
      <c r="F185" s="17"/>
      <c r="G185" s="4"/>
      <c r="H185" s="17"/>
      <c r="I185" s="4"/>
      <c r="J185" s="4"/>
      <c r="K185" s="25"/>
    </row>
    <row r="186" spans="2:11" x14ac:dyDescent="0.3">
      <c r="B186" s="23"/>
      <c r="C186" s="17"/>
      <c r="D186" s="42"/>
      <c r="E186" s="17"/>
      <c r="F186" s="17"/>
      <c r="G186" s="4"/>
      <c r="H186" s="17"/>
      <c r="I186" s="4"/>
      <c r="J186" s="4"/>
      <c r="K186" s="25"/>
    </row>
    <row r="187" spans="2:11" x14ac:dyDescent="0.3">
      <c r="B187" s="23"/>
      <c r="C187" s="39" t="s">
        <v>135</v>
      </c>
      <c r="D187" s="40">
        <f>D183*J183</f>
        <v>-120232.50000000003</v>
      </c>
      <c r="E187" s="17"/>
      <c r="F187" s="17"/>
      <c r="G187" s="4"/>
      <c r="H187" s="17"/>
      <c r="I187" s="4"/>
      <c r="J187" s="4"/>
      <c r="K187" s="25"/>
    </row>
    <row r="188" spans="2:11" x14ac:dyDescent="0.3">
      <c r="B188" s="23"/>
      <c r="C188" s="17"/>
      <c r="D188" s="17"/>
      <c r="E188" s="17"/>
      <c r="F188" s="17"/>
      <c r="G188" s="4"/>
      <c r="H188" s="17"/>
      <c r="I188" s="4"/>
      <c r="J188" s="4"/>
      <c r="K188" s="25"/>
    </row>
    <row r="189" spans="2:11" x14ac:dyDescent="0.3">
      <c r="B189" s="23"/>
      <c r="C189" s="15" t="s">
        <v>52</v>
      </c>
      <c r="D189" s="43">
        <f>D185-D187</f>
        <v>3048247.5</v>
      </c>
      <c r="E189" s="17"/>
      <c r="F189" s="17"/>
      <c r="G189" s="4"/>
      <c r="H189" s="17"/>
      <c r="I189" s="4"/>
      <c r="J189" s="4"/>
      <c r="K189" s="25"/>
    </row>
    <row r="190" spans="2:11" x14ac:dyDescent="0.3">
      <c r="B190" s="23"/>
      <c r="C190" s="16"/>
      <c r="D190" s="52"/>
      <c r="E190" s="17"/>
      <c r="F190" s="17"/>
      <c r="G190" s="4"/>
      <c r="H190" s="17"/>
      <c r="I190" s="4"/>
      <c r="J190" s="4"/>
      <c r="K190" s="25"/>
    </row>
    <row r="191" spans="2:11" x14ac:dyDescent="0.3">
      <c r="B191" s="23"/>
      <c r="C191" s="53" t="s">
        <v>81</v>
      </c>
      <c r="D191" s="54">
        <v>0.67</v>
      </c>
      <c r="E191" s="17"/>
      <c r="F191" s="17"/>
      <c r="G191" s="4"/>
      <c r="H191" s="17"/>
      <c r="I191" s="4"/>
      <c r="J191" s="4"/>
      <c r="K191" s="25"/>
    </row>
    <row r="192" spans="2:11" x14ac:dyDescent="0.3">
      <c r="B192" s="23"/>
      <c r="C192" s="55" t="s">
        <v>53</v>
      </c>
      <c r="D192" s="56">
        <f>D189*D191</f>
        <v>2042325.8250000002</v>
      </c>
      <c r="E192" s="17"/>
      <c r="F192" s="17"/>
      <c r="G192" s="4"/>
      <c r="H192" s="17"/>
      <c r="I192" s="4"/>
      <c r="J192" s="4"/>
      <c r="K192" s="25"/>
    </row>
    <row r="193" spans="2:11" x14ac:dyDescent="0.3">
      <c r="B193" s="23"/>
      <c r="C193" s="57" t="s">
        <v>82</v>
      </c>
      <c r="D193" s="58">
        <v>0.25</v>
      </c>
      <c r="E193" s="17"/>
      <c r="F193" s="17"/>
      <c r="G193" s="4"/>
      <c r="H193" s="17"/>
      <c r="I193" s="4"/>
      <c r="J193" s="4"/>
      <c r="K193" s="25"/>
    </row>
    <row r="194" spans="2:11" x14ac:dyDescent="0.3">
      <c r="B194" s="23"/>
      <c r="C194" s="59"/>
      <c r="D194" s="60">
        <f>D192*D193</f>
        <v>510581.45625000005</v>
      </c>
      <c r="E194" s="17"/>
      <c r="F194" s="17"/>
      <c r="G194" s="4"/>
      <c r="H194" s="17"/>
      <c r="I194" s="4"/>
      <c r="J194" s="4"/>
      <c r="K194" s="25"/>
    </row>
    <row r="195" spans="2:11" x14ac:dyDescent="0.3">
      <c r="B195" s="23"/>
      <c r="C195" s="61" t="s">
        <v>102</v>
      </c>
      <c r="D195" s="43">
        <v>1018950</v>
      </c>
      <c r="E195" s="17"/>
      <c r="F195" s="17"/>
      <c r="G195" s="4"/>
      <c r="H195" s="17"/>
      <c r="I195" s="4"/>
      <c r="J195" s="4"/>
      <c r="K195" s="25"/>
    </row>
    <row r="196" spans="2:11" x14ac:dyDescent="0.3">
      <c r="B196" s="23"/>
      <c r="C196" s="61" t="s">
        <v>84</v>
      </c>
      <c r="D196" s="43">
        <f>D83</f>
        <v>1258905.0000000002</v>
      </c>
      <c r="E196" s="17"/>
      <c r="F196" s="17"/>
      <c r="G196" s="4"/>
      <c r="H196" s="17"/>
      <c r="I196" s="4"/>
      <c r="J196" s="4"/>
      <c r="K196" s="25"/>
    </row>
    <row r="197" spans="2:11" ht="15" thickBot="1" x14ac:dyDescent="0.35">
      <c r="B197" s="23"/>
      <c r="C197" s="62" t="s">
        <v>85</v>
      </c>
      <c r="D197" s="18">
        <f>SUM(D194:D196)</f>
        <v>2788436.4562500003</v>
      </c>
      <c r="E197" s="17"/>
      <c r="F197" s="17"/>
      <c r="G197" s="4"/>
      <c r="H197" s="17"/>
      <c r="I197" s="4"/>
      <c r="J197" s="4"/>
      <c r="K197" s="25"/>
    </row>
    <row r="198" spans="2:11" ht="15" thickTop="1" x14ac:dyDescent="0.3">
      <c r="B198" s="23"/>
      <c r="C198" s="17"/>
      <c r="D198" s="17"/>
      <c r="E198" s="17"/>
      <c r="F198" s="17"/>
      <c r="G198" s="4"/>
      <c r="H198" s="17"/>
      <c r="I198" s="4"/>
      <c r="J198" s="4"/>
      <c r="K198" s="25"/>
    </row>
    <row r="199" spans="2:11" x14ac:dyDescent="0.3">
      <c r="B199" s="23"/>
      <c r="C199" s="38" t="s">
        <v>87</v>
      </c>
      <c r="D199" s="17"/>
      <c r="E199" s="17"/>
      <c r="F199" s="17"/>
      <c r="G199" s="4"/>
      <c r="H199" s="17"/>
      <c r="I199" s="4"/>
      <c r="J199" s="4"/>
      <c r="K199" s="25"/>
    </row>
    <row r="200" spans="2:11" x14ac:dyDescent="0.3">
      <c r="B200" s="23"/>
      <c r="C200" s="61" t="s">
        <v>136</v>
      </c>
      <c r="D200" s="43">
        <v>1018950</v>
      </c>
      <c r="E200" s="17"/>
      <c r="F200" s="17"/>
      <c r="G200" s="4"/>
      <c r="H200" s="17"/>
      <c r="I200" s="4"/>
      <c r="J200" s="4"/>
      <c r="K200" s="25"/>
    </row>
    <row r="201" spans="2:11" x14ac:dyDescent="0.3">
      <c r="B201" s="23"/>
      <c r="C201" s="61" t="s">
        <v>84</v>
      </c>
      <c r="D201" s="43">
        <f>D196</f>
        <v>1258905.0000000002</v>
      </c>
      <c r="E201" s="17"/>
      <c r="F201" s="17"/>
      <c r="G201" s="4"/>
      <c r="H201" s="17"/>
      <c r="I201" s="4"/>
      <c r="J201" s="4"/>
      <c r="K201" s="25"/>
    </row>
    <row r="202" spans="2:11" x14ac:dyDescent="0.3">
      <c r="B202" s="23"/>
      <c r="C202" s="61" t="s">
        <v>88</v>
      </c>
      <c r="D202" s="43">
        <f>D192</f>
        <v>2042325.8250000002</v>
      </c>
      <c r="E202" s="17"/>
      <c r="F202" s="17"/>
      <c r="G202" s="4"/>
      <c r="H202" s="17"/>
      <c r="I202" s="4"/>
      <c r="J202" s="4"/>
      <c r="K202" s="25"/>
    </row>
    <row r="203" spans="2:11" ht="15" thickBot="1" x14ac:dyDescent="0.35">
      <c r="B203" s="23"/>
      <c r="C203" s="62" t="s">
        <v>86</v>
      </c>
      <c r="D203" s="18">
        <f>SUM(D200:D202)</f>
        <v>4320180.8250000002</v>
      </c>
      <c r="E203" s="17"/>
      <c r="F203" s="17"/>
      <c r="G203" s="4"/>
      <c r="H203" s="17"/>
      <c r="I203" s="4"/>
      <c r="J203" s="4"/>
      <c r="K203" s="25"/>
    </row>
    <row r="204" spans="2:11" ht="15" thickTop="1" x14ac:dyDescent="0.3">
      <c r="B204" s="23"/>
      <c r="C204" s="17"/>
      <c r="D204" s="17"/>
      <c r="E204" s="17"/>
      <c r="F204" s="17"/>
      <c r="G204" s="4"/>
      <c r="H204" s="17"/>
      <c r="I204" s="4"/>
      <c r="J204" s="4"/>
      <c r="K204" s="25"/>
    </row>
    <row r="205" spans="2:11" x14ac:dyDescent="0.3">
      <c r="B205" s="23"/>
      <c r="C205" s="17"/>
      <c r="D205" s="17"/>
      <c r="E205" s="17"/>
      <c r="F205" s="17"/>
      <c r="G205" s="4"/>
      <c r="H205" s="17"/>
      <c r="I205" s="4"/>
      <c r="J205" s="4"/>
      <c r="K205" s="25"/>
    </row>
    <row r="206" spans="2:11" x14ac:dyDescent="0.3">
      <c r="B206" s="23"/>
      <c r="C206" s="15" t="s">
        <v>89</v>
      </c>
      <c r="D206" s="17"/>
      <c r="E206" s="17"/>
      <c r="F206" s="17"/>
      <c r="G206" s="4"/>
      <c r="H206" s="17"/>
      <c r="I206" s="4"/>
      <c r="J206" s="4"/>
      <c r="K206" s="25"/>
    </row>
    <row r="207" spans="2:11" x14ac:dyDescent="0.3">
      <c r="B207" s="23"/>
      <c r="C207" s="17"/>
      <c r="D207" s="17"/>
      <c r="E207" s="17"/>
      <c r="F207" s="17"/>
      <c r="G207" s="4"/>
      <c r="H207" s="17"/>
      <c r="I207" s="4"/>
      <c r="J207" s="4"/>
      <c r="K207" s="25"/>
    </row>
    <row r="208" spans="2:11" x14ac:dyDescent="0.3">
      <c r="B208" s="23"/>
      <c r="C208" s="63" t="s">
        <v>90</v>
      </c>
      <c r="D208" s="64">
        <f>D200</f>
        <v>1018950</v>
      </c>
      <c r="E208" s="17"/>
      <c r="F208" s="17"/>
      <c r="G208" s="4"/>
      <c r="H208" s="17"/>
      <c r="I208" s="4"/>
      <c r="J208" s="4"/>
      <c r="K208" s="25"/>
    </row>
    <row r="209" spans="2:11" x14ac:dyDescent="0.3">
      <c r="B209" s="23"/>
      <c r="C209" s="65" t="s">
        <v>91</v>
      </c>
      <c r="D209" s="60">
        <f>D201</f>
        <v>1258905.0000000002</v>
      </c>
      <c r="E209" s="17"/>
      <c r="F209" s="17"/>
      <c r="G209" s="4"/>
      <c r="H209" s="17"/>
      <c r="I209" s="4"/>
      <c r="J209" s="4"/>
      <c r="K209" s="25"/>
    </row>
    <row r="210" spans="2:11" x14ac:dyDescent="0.3">
      <c r="B210" s="23"/>
      <c r="C210" s="39" t="s">
        <v>92</v>
      </c>
      <c r="D210" s="40">
        <f>D197</f>
        <v>2788436.4562500003</v>
      </c>
      <c r="E210" s="17"/>
      <c r="F210" s="17"/>
      <c r="G210" s="4"/>
      <c r="H210" s="17"/>
      <c r="I210" s="4"/>
      <c r="J210" s="4"/>
      <c r="K210" s="25"/>
    </row>
    <row r="211" spans="2:11" x14ac:dyDescent="0.3">
      <c r="B211" s="23"/>
      <c r="C211" s="15" t="s">
        <v>93</v>
      </c>
      <c r="D211" s="43">
        <f>D203</f>
        <v>4320180.8250000002</v>
      </c>
      <c r="E211" s="17"/>
      <c r="F211" s="17"/>
      <c r="G211" s="4"/>
      <c r="H211" s="17"/>
      <c r="I211" s="4"/>
      <c r="J211" s="4"/>
      <c r="K211" s="25"/>
    </row>
    <row r="212" spans="2:11" x14ac:dyDescent="0.3">
      <c r="B212" s="23"/>
      <c r="C212" s="17"/>
      <c r="D212" s="17"/>
      <c r="E212" s="17"/>
      <c r="F212" s="17"/>
      <c r="G212" s="4"/>
      <c r="H212" s="17"/>
      <c r="I212" s="4"/>
      <c r="J212" s="4"/>
      <c r="K212" s="25"/>
    </row>
    <row r="213" spans="2:11" ht="26.4" thickBot="1" x14ac:dyDescent="0.55000000000000004">
      <c r="B213" s="23"/>
      <c r="C213" s="70" t="s">
        <v>145</v>
      </c>
      <c r="D213" s="72">
        <f>SUM(D208:D212)</f>
        <v>9386472.28125</v>
      </c>
      <c r="E213" s="17"/>
      <c r="F213" s="17"/>
      <c r="G213" s="4"/>
      <c r="H213" s="17"/>
      <c r="I213" s="4"/>
      <c r="J213" s="4"/>
      <c r="K213" s="25"/>
    </row>
    <row r="214" spans="2:11" ht="15" thickTop="1" x14ac:dyDescent="0.3">
      <c r="B214" s="23"/>
      <c r="C214" s="17"/>
      <c r="D214" s="17"/>
      <c r="E214" s="17"/>
      <c r="F214" s="17"/>
      <c r="G214" s="4"/>
      <c r="H214" s="17"/>
      <c r="I214" s="4"/>
      <c r="J214" s="4"/>
      <c r="K214" s="25"/>
    </row>
    <row r="215" spans="2:11" x14ac:dyDescent="0.3">
      <c r="B215" s="23"/>
      <c r="C215" s="17"/>
      <c r="D215" s="17"/>
      <c r="E215" s="17"/>
      <c r="F215" s="17"/>
      <c r="G215" s="4"/>
      <c r="H215" s="17"/>
      <c r="I215" s="4"/>
      <c r="J215" s="4"/>
      <c r="K215" s="25"/>
    </row>
    <row r="216" spans="2:11" x14ac:dyDescent="0.3">
      <c r="B216" s="23"/>
      <c r="C216" s="17"/>
      <c r="D216" s="17"/>
      <c r="E216" s="17"/>
      <c r="F216" s="17"/>
      <c r="G216" s="4"/>
      <c r="H216" s="17"/>
      <c r="I216" s="4"/>
      <c r="J216" s="4"/>
      <c r="K216" s="25"/>
    </row>
    <row r="217" spans="2:11" ht="23.4" x14ac:dyDescent="0.45">
      <c r="B217" s="23"/>
      <c r="C217" s="71" t="s">
        <v>137</v>
      </c>
      <c r="D217" s="17"/>
      <c r="E217" s="17"/>
      <c r="F217" s="17"/>
      <c r="G217" s="4"/>
      <c r="H217" s="17"/>
      <c r="I217" s="4"/>
      <c r="J217" s="4"/>
      <c r="K217" s="25"/>
    </row>
    <row r="218" spans="2:11" x14ac:dyDescent="0.3">
      <c r="B218" s="23"/>
      <c r="C218" s="63" t="s">
        <v>138</v>
      </c>
      <c r="D218" s="64">
        <v>13600000</v>
      </c>
      <c r="E218" s="17"/>
      <c r="F218" s="17"/>
      <c r="G218" s="4"/>
      <c r="H218" s="17"/>
      <c r="I218" s="4"/>
      <c r="J218" s="4"/>
      <c r="K218" s="25"/>
    </row>
    <row r="219" spans="2:11" x14ac:dyDescent="0.3">
      <c r="B219" s="23"/>
      <c r="C219" s="65" t="s">
        <v>139</v>
      </c>
      <c r="D219" s="60">
        <f>D200*4</f>
        <v>4075800</v>
      </c>
      <c r="E219" s="17"/>
      <c r="F219" s="17"/>
      <c r="G219" s="4"/>
      <c r="H219" s="17"/>
      <c r="I219" s="4"/>
      <c r="J219" s="4"/>
      <c r="K219" s="25"/>
    </row>
    <row r="220" spans="2:11" x14ac:dyDescent="0.3">
      <c r="B220" s="23"/>
      <c r="C220" s="39" t="s">
        <v>140</v>
      </c>
      <c r="D220" s="40">
        <f>D213</f>
        <v>9386472.28125</v>
      </c>
      <c r="E220" s="17"/>
      <c r="F220" s="17"/>
      <c r="G220" s="4"/>
      <c r="H220" s="17"/>
      <c r="I220" s="4"/>
      <c r="J220" s="4"/>
      <c r="K220" s="25"/>
    </row>
    <row r="221" spans="2:11" x14ac:dyDescent="0.3">
      <c r="B221" s="23"/>
      <c r="C221" s="17"/>
      <c r="D221" s="52"/>
      <c r="E221" s="17"/>
      <c r="F221" s="17"/>
      <c r="G221" s="4"/>
      <c r="H221" s="17"/>
      <c r="I221" s="4"/>
      <c r="J221" s="4"/>
      <c r="K221" s="25"/>
    </row>
    <row r="222" spans="2:11" x14ac:dyDescent="0.3">
      <c r="B222" s="23"/>
      <c r="C222" s="63" t="s">
        <v>141</v>
      </c>
      <c r="D222" s="64">
        <f>SUM(D218:D221)</f>
        <v>27062272.28125</v>
      </c>
      <c r="E222" s="17"/>
      <c r="F222" s="17"/>
      <c r="G222" s="4"/>
      <c r="H222" s="17"/>
      <c r="I222" s="4"/>
      <c r="J222" s="4"/>
      <c r="K222" s="25"/>
    </row>
    <row r="223" spans="2:11" ht="24" thickBot="1" x14ac:dyDescent="0.5">
      <c r="B223" s="23"/>
      <c r="C223" s="65" t="s">
        <v>142</v>
      </c>
      <c r="D223" s="73">
        <f>D222/3</f>
        <v>9020757.427083334</v>
      </c>
      <c r="E223" s="17"/>
      <c r="F223" s="17"/>
      <c r="G223" s="4"/>
      <c r="H223" s="17"/>
      <c r="I223" s="4"/>
      <c r="J223" s="4"/>
      <c r="K223" s="25"/>
    </row>
    <row r="224" spans="2:11" ht="15" thickTop="1" x14ac:dyDescent="0.3">
      <c r="B224" s="23"/>
      <c r="C224" s="17"/>
      <c r="D224" s="52"/>
      <c r="E224" s="17"/>
      <c r="F224" s="17"/>
      <c r="G224" s="4"/>
      <c r="H224" s="17"/>
      <c r="I224" s="4"/>
      <c r="J224" s="4"/>
      <c r="K224" s="25"/>
    </row>
    <row r="225" spans="2:11" x14ac:dyDescent="0.3">
      <c r="B225" s="23"/>
      <c r="C225" s="63" t="s">
        <v>143</v>
      </c>
      <c r="D225" s="64">
        <v>2900000</v>
      </c>
      <c r="E225" s="17"/>
      <c r="F225" s="17"/>
      <c r="G225" s="4"/>
      <c r="H225" s="17"/>
      <c r="I225" s="4"/>
      <c r="J225" s="4"/>
      <c r="K225" s="25"/>
    </row>
    <row r="226" spans="2:11" ht="24" thickBot="1" x14ac:dyDescent="0.5">
      <c r="B226" s="23"/>
      <c r="C226" s="75" t="s">
        <v>144</v>
      </c>
      <c r="D226" s="74">
        <f>D223+D225</f>
        <v>11920757.427083334</v>
      </c>
      <c r="E226" s="17"/>
      <c r="F226" s="17"/>
      <c r="G226" s="4"/>
      <c r="H226" s="17"/>
      <c r="I226" s="4"/>
      <c r="J226" s="4"/>
      <c r="K226" s="25"/>
    </row>
    <row r="227" spans="2:11" ht="15" thickTop="1" x14ac:dyDescent="0.3">
      <c r="B227" s="23"/>
      <c r="C227" s="17"/>
      <c r="D227" s="17"/>
      <c r="E227" s="17"/>
      <c r="F227" s="17"/>
      <c r="G227" s="4"/>
      <c r="H227" s="17"/>
      <c r="I227" s="4"/>
      <c r="J227" s="4"/>
      <c r="K227" s="25"/>
    </row>
    <row r="228" spans="2:11" x14ac:dyDescent="0.3">
      <c r="B228" s="66"/>
      <c r="C228" s="67"/>
      <c r="D228" s="67"/>
      <c r="E228" s="67"/>
      <c r="F228" s="67"/>
      <c r="G228" s="68"/>
      <c r="H228" s="67"/>
      <c r="I228" s="68"/>
      <c r="J228" s="68"/>
      <c r="K228" s="6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of CRM-Marketing Updates </vt:lpstr>
      <vt:lpstr>CTLV Normalised Profit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Nick-Dell-3</dc:creator>
  <cp:lastModifiedBy>Nick-Dell-3</cp:lastModifiedBy>
  <dcterms:created xsi:type="dcterms:W3CDTF">2016-02-28T10:22:49Z</dcterms:created>
  <dcterms:modified xsi:type="dcterms:W3CDTF">2016-03-07T13:42:31Z</dcterms:modified>
</cp:coreProperties>
</file>